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 firstSheet="2" activeTab="2"/>
  </bookViews>
  <sheets>
    <sheet name="分部分项工程和单价措施项目清单与计价表" sheetId="2" state="hidden" r:id="rId1"/>
    <sheet name="总价措施项目清单与计价表" sheetId="3" state="hidden" r:id="rId2"/>
    <sheet name="扉-3 投标总价扉页" sheetId="9" r:id="rId3"/>
    <sheet name="表-04 单位工程投标报价汇总表" sheetId="10" r:id="rId4"/>
    <sheet name="康复医学科" sheetId="11" r:id="rId5"/>
    <sheet name="产科" sheetId="12" r:id="rId6"/>
    <sheet name="急诊医学科" sheetId="13" r:id="rId7"/>
    <sheet name="骨外一科" sheetId="14" r:id="rId8"/>
    <sheet name="烧伤整形科" sheetId="15" r:id="rId9"/>
    <sheet name="心内一科" sheetId="16" r:id="rId10"/>
    <sheet name="工程动力科" sheetId="17" r:id="rId11"/>
    <sheet name="扉-3 投标总价扉页 (2)" sheetId="30" r:id="rId12"/>
    <sheet name="表-04 单位工程投标报价汇总表 (2)" sheetId="18" r:id="rId13"/>
    <sheet name="泌尿外一科" sheetId="19" r:id="rId14"/>
    <sheet name="急诊综合病房" sheetId="20" r:id="rId15"/>
    <sheet name="普外七科" sheetId="21" r:id="rId16"/>
    <sheet name="感染性疾病科" sheetId="22" r:id="rId17"/>
    <sheet name="临床检验科" sheetId="23" r:id="rId18"/>
    <sheet name="妇科" sheetId="24" r:id="rId19"/>
    <sheet name="心内三科" sheetId="25" r:id="rId20"/>
    <sheet name="儿科一区" sheetId="26" r:id="rId21"/>
    <sheet name="心内一科 (2)" sheetId="27" r:id="rId22"/>
    <sheet name="影像放射科" sheetId="28" r:id="rId23"/>
    <sheet name="教学培训科" sheetId="29" r:id="rId24"/>
    <sheet name="其他项目清单与计价汇总表" sheetId="4" state="hidden" r:id="rId25"/>
    <sheet name="规费、税金项目计价表" sheetId="6" state="hidden" r:id="rId26"/>
    <sheet name="承包人提供主要材料和工程设备一览表(适用于信息价调整法)" sheetId="7" state="hidden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<sst xmlns="http://schemas.openxmlformats.org/spreadsheetml/2006/main" count="1682" uniqueCount="426">
  <si>
    <t>分部分项工程和单价措施项目清单与计价表</t>
  </si>
  <si>
    <t>工程名称:</t>
  </si>
  <si>
    <t>湛江市霞山区爱国街道办事处青岛路4号房屋漏水维修工程</t>
  </si>
  <si>
    <t>第1页, 共1页</t>
  </si>
  <si>
    <t>序号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</si>
  <si>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</si>
  <si>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</si>
  <si>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</si>
  <si>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</si>
  <si>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</si>
  <si>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</si>
  <si>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</si>
  <si>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</si>
  <si>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其中：暂估价</t>
  </si>
  <si>
    <t/>
  </si>
  <si>
    <t>措施项目</t>
  </si>
  <si>
    <t>AQFHWMSG</t>
  </si>
  <si>
    <t>绿色施工安全防护措施费</t>
  </si>
  <si>
    <t>1</t>
  </si>
  <si>
    <t>MBZC001</t>
  </si>
  <si>
    <t>模板的支架</t>
  </si>
  <si>
    <t>t</t>
  </si>
  <si>
    <t>1.000</t>
  </si>
  <si>
    <t>2</t>
  </si>
  <si>
    <t>SGXCWDHLSZDWD001</t>
  </si>
  <si>
    <t>施工现场围挡和临时占地围挡</t>
  </si>
  <si>
    <t>项</t>
  </si>
  <si>
    <t>3</t>
  </si>
  <si>
    <t>SGWDZM001</t>
  </si>
  <si>
    <t>施工围档照明</t>
  </si>
  <si>
    <t>4</t>
  </si>
  <si>
    <t>LSGGJTD001</t>
  </si>
  <si>
    <t>临时钢管架通道</t>
  </si>
  <si>
    <t>5</t>
  </si>
  <si>
    <t>粤011701014001</t>
  </si>
  <si>
    <t>独立安全挡板</t>
  </si>
  <si>
    <t>m2</t>
  </si>
  <si>
    <t>6</t>
  </si>
  <si>
    <t>DZSBJC001</t>
  </si>
  <si>
    <t>吊装设备基础</t>
  </si>
  <si>
    <t>7</t>
  </si>
  <si>
    <t>FCJZLSSGFHP001</t>
  </si>
  <si>
    <t>防尘降噪绿色施工防护棚</t>
  </si>
  <si>
    <t>8</t>
  </si>
  <si>
    <t>SGBD001</t>
  </si>
  <si>
    <t>施工便道</t>
  </si>
  <si>
    <t>m</t>
  </si>
  <si>
    <t>9</t>
  </si>
  <si>
    <t>YBYL001</t>
  </si>
  <si>
    <t>样板引路</t>
  </si>
  <si>
    <t>QTCSF</t>
  </si>
  <si>
    <t>其他措施项目费</t>
  </si>
  <si>
    <t>10</t>
  </si>
  <si>
    <t>011707004001</t>
  </si>
  <si>
    <t>二次搬运</t>
  </si>
  <si>
    <t>11</t>
  </si>
  <si>
    <t>011707005001</t>
  </si>
  <si>
    <t>冬雨季施工</t>
  </si>
  <si>
    <t>12</t>
  </si>
  <si>
    <t>011707006001</t>
  </si>
  <si>
    <t>地上、地下设施、建筑物的临时保护设施</t>
  </si>
  <si>
    <t>13</t>
  </si>
  <si>
    <t>011707007001</t>
  </si>
  <si>
    <t>已完工程及设备保护</t>
  </si>
  <si>
    <t>14</t>
  </si>
  <si>
    <t>CSQTFY001</t>
  </si>
  <si>
    <t>其他费用</t>
  </si>
  <si>
    <t>本页小计</t>
  </si>
  <si>
    <t>合计</t>
  </si>
  <si>
    <t>总价措施项目清单与计价表</t>
  </si>
  <si>
    <t>标段:</t>
  </si>
  <si>
    <t>计算基础</t>
  </si>
  <si>
    <t>费率
(%)</t>
  </si>
  <si>
    <t>金额
(元)</t>
  </si>
  <si>
    <t>调整费率
(%)</t>
  </si>
  <si>
    <t>调整后金额(元)</t>
  </si>
  <si>
    <t>备注</t>
  </si>
  <si>
    <t>1.1</t>
  </si>
  <si>
    <t>AXSJSCSXMF</t>
  </si>
  <si>
    <t>按系数计算的其他绿色施工安全防护措施费</t>
  </si>
  <si>
    <t>1.1.1</t>
  </si>
  <si>
    <t>011707001001</t>
  </si>
  <si>
    <t>按系数计算的绿色施工安全防护措施费(包括绿色施工、临时设施、安全施工和用工实名管理)</t>
  </si>
  <si>
    <t>分部分项人工费+分部分项机具费</t>
  </si>
  <si>
    <t>以分部分项工程的人工费与施工机具费之和的13%计算</t>
  </si>
  <si>
    <t>小计</t>
  </si>
  <si>
    <t>2.1</t>
  </si>
  <si>
    <t>WMGDZJF001</t>
  </si>
  <si>
    <t>文明工地增加费</t>
  </si>
  <si>
    <t>省级文明工地按1.20%计算；市级文明工地按0.60%计算</t>
  </si>
  <si>
    <t>2.2</t>
  </si>
  <si>
    <t>011707002001</t>
  </si>
  <si>
    <t>夜间施工增加费</t>
  </si>
  <si>
    <t>夜间施工人工费</t>
  </si>
  <si>
    <t>按夜间施工项目人工的20%计算</t>
  </si>
  <si>
    <t>2.3</t>
  </si>
  <si>
    <t>GGCSF001</t>
  </si>
  <si>
    <t>赶工措施费</t>
  </si>
  <si>
    <t>(1-工期系数)*(分部人工费+分部机具费)</t>
  </si>
  <si>
    <t>编制人（造价人员）：</t>
  </si>
  <si>
    <t>复核人（造价工程师）：</t>
  </si>
  <si>
    <t>湛江中心人民医院七项零星工程</t>
  </si>
  <si>
    <t>投 标 总 价</t>
  </si>
  <si>
    <t>招  标  人：</t>
  </si>
  <si>
    <t>工 程 名 称：</t>
  </si>
  <si>
    <t xml:space="preserve">投 标 总 价 </t>
  </si>
  <si>
    <t>（小写）：</t>
  </si>
  <si>
    <t>（大写）：</t>
  </si>
  <si>
    <t>投  标  人：</t>
  </si>
  <si>
    <t>(单位盖章)</t>
  </si>
  <si>
    <t>法定代表人
或其授权人：</t>
  </si>
  <si>
    <t>(签字或盖章)</t>
  </si>
  <si>
    <t>编  制  人：</t>
  </si>
  <si>
    <t>（造价人员签字盖专用章）</t>
  </si>
  <si>
    <t xml:space="preserve">编 制 时 间：  </t>
  </si>
  <si>
    <t>扉-3</t>
  </si>
  <si>
    <t>单位工程投标报价汇总表</t>
  </si>
  <si>
    <t>工程名称：湛江中心人民医院七项零星工程</t>
  </si>
  <si>
    <t>标段：</t>
  </si>
  <si>
    <t>第 1 页  共 1 页</t>
  </si>
  <si>
    <t>汇总内容</t>
  </si>
  <si>
    <t>金额:(元)</t>
  </si>
  <si>
    <t>其中：暂估价(元)</t>
  </si>
  <si>
    <t>分部分项合计</t>
  </si>
  <si>
    <t>12号楼6.7层翻新科室工程</t>
  </si>
  <si>
    <t>医技楼2楼人流手术室更换铝合金门</t>
  </si>
  <si>
    <t>5号楼3楼急诊重症监护病房维修天花</t>
  </si>
  <si>
    <t>骨外一科504房厕所维修天花龙骨</t>
  </si>
  <si>
    <t>烧伤整形外科维修窗帘导轨</t>
  </si>
  <si>
    <t>心内一科更换垃圾间木门</t>
  </si>
  <si>
    <t>更换4号楼及5号楼一楼东面玻璃</t>
  </si>
  <si>
    <t>措施合计</t>
  </si>
  <si>
    <t>其他措施费</t>
  </si>
  <si>
    <t>其他项目</t>
  </si>
  <si>
    <t>－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</si>
  <si>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</si>
  <si>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</si>
  <si>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</si>
  <si>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</si>
  <si>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</si>
  <si>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</si>
  <si>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</si>
  <si>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</si>
  <si>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</si>
  <si>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</si>
  <si>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</si>
  <si>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</si>
  <si>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</si>
  <si>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</si>
  <si>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</si>
  <si>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</si>
  <si>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</si>
  <si>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</si>
  <si>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</si>
  <si>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税前工程造价</t>
  </si>
  <si>
    <t>增值税销项税额</t>
  </si>
  <si>
    <t>工程造价</t>
  </si>
  <si>
    <t>投标报价合计=1+2+3+5</t>
  </si>
  <si>
    <t>0</t>
  </si>
  <si>
    <t>注：本表适用于单位工程招标控制价或投标报价的汇总，如无单位工程划分，单项工程也使用本表汇总</t>
  </si>
  <si>
    <t>表—04</t>
  </si>
  <si>
    <t>工程名称：子项1：12号楼6.7层翻新科室工程</t>
  </si>
  <si>
    <t>计量单位</t>
  </si>
  <si>
    <t>金额（元）</t>
  </si>
  <si>
    <t>综合合价</t>
  </si>
  <si>
    <t>天花木板拆除</t>
  </si>
  <si>
    <t>1.拆除原来木板天花
2.建筑垃圾运距：指定场内位置，外运距离8.2公里</t>
  </si>
  <si>
    <t>2号电梯门口</t>
  </si>
  <si>
    <t>天花吊顶做铝扣板</t>
  </si>
  <si>
    <t>1.龙骨:轻钢龙骨
2.面层铝扣板600*600</t>
  </si>
  <si>
    <t>拆、装灯</t>
  </si>
  <si>
    <t>1.130mm*230mm</t>
  </si>
  <si>
    <t>盏</t>
  </si>
  <si>
    <t>拆、装信号源</t>
  </si>
  <si>
    <t>个</t>
  </si>
  <si>
    <t>拆、装烟感</t>
  </si>
  <si>
    <t>拆、装指示片</t>
  </si>
  <si>
    <t>1.尺寸：1.5*0.3</t>
  </si>
  <si>
    <t>墙面油漆</t>
  </si>
  <si>
    <t>1.油漆品种、刷漆遍数:底漆1遍，面漆2遍
2.面扫选定颜色墙漆</t>
  </si>
  <si>
    <t>M2</t>
  </si>
  <si>
    <t>走道</t>
  </si>
  <si>
    <t>通道墙面打磨</t>
  </si>
  <si>
    <t>1.起污发霉墙面打磨</t>
  </si>
  <si>
    <t>1号梯</t>
  </si>
  <si>
    <t>中间通道</t>
  </si>
  <si>
    <t>清洁间</t>
  </si>
  <si>
    <t>730门口</t>
  </si>
  <si>
    <t>730室</t>
  </si>
  <si>
    <t>729室</t>
  </si>
  <si>
    <t>728室</t>
  </si>
  <si>
    <t>724室</t>
  </si>
  <si>
    <t>维修天花铝扣板</t>
  </si>
  <si>
    <t>1.面层铝扣板600*600mm</t>
  </si>
  <si>
    <t>医护办公室门口</t>
  </si>
  <si>
    <t>库房</t>
  </si>
  <si>
    <t>医护办公室</t>
  </si>
  <si>
    <t>护长办公室</t>
  </si>
  <si>
    <t>护长办公室门</t>
  </si>
  <si>
    <t>739室女</t>
  </si>
  <si>
    <t>740室男</t>
  </si>
  <si>
    <t>735室</t>
  </si>
  <si>
    <t>736室</t>
  </si>
  <si>
    <t>铲除墙松动水泥沙</t>
  </si>
  <si>
    <t>1.铲除墙松动水泥沙
2.厚度：25mm
3.建筑垃圾运距：指定场内位置，外运距离8.2公里</t>
  </si>
  <si>
    <t>623、723室</t>
  </si>
  <si>
    <t>铺贴地，墙面瓷砖</t>
  </si>
  <si>
    <t>1.墙面仿消砖,专用勾缝剂勾缝
2.水泥膏粘贴
3.原基层墙面(表面清理平整,刷专用界面剂)</t>
  </si>
  <si>
    <t>622、722室</t>
  </si>
  <si>
    <t>注：为计取规费等的使用，可在表中增设其中：“定额人工费”。</t>
  </si>
  <si>
    <t xml:space="preserve"> </t>
  </si>
  <si>
    <t>工程名称：子项2：医技楼2楼人流手术室更换铝合金门</t>
  </si>
  <si>
    <t>木门拆除</t>
  </si>
  <si>
    <t>1.材料：木门1213*260*2233 5樘，840*2310*260 2樘</t>
  </si>
  <si>
    <t>樘</t>
  </si>
  <si>
    <t>香槟金铝合金双包套框铝门安装（全铝合金门）</t>
  </si>
  <si>
    <t xml:space="preserve">1.香槟金全铝板合金铝门制作与安装     2.门框宽度为：260 铝双包门套             3.规格：970*2320*270 1樘  4.含五金配件等  </t>
  </si>
  <si>
    <t xml:space="preserve"> M²</t>
  </si>
  <si>
    <t>手术室里面</t>
  </si>
  <si>
    <t xml:space="preserve">1.香槟金全铝板合金铝门制作与安装     2.门框宽度为：260 铝双包门套             3.规格：990*2320*260 1樘  4.含五金配件等  </t>
  </si>
  <si>
    <t>走道手术室门</t>
  </si>
  <si>
    <t>污物处置间</t>
  </si>
  <si>
    <t>工程名称：子项3：5号楼3楼急诊重症监护病房维修天花</t>
  </si>
  <si>
    <t>拆除洁净彩钢板天花</t>
  </si>
  <si>
    <t>波美彩钢板拆除</t>
  </si>
  <si>
    <t>波美彩钢板</t>
  </si>
  <si>
    <t>1波美彩钢板拆除      2.50MM厚A级防火</t>
  </si>
  <si>
    <t>拆除消防喷淋头</t>
  </si>
  <si>
    <t xml:space="preserve">1.关闭消防警报系统，进行放尾水     2.拆除喷淋头 </t>
  </si>
  <si>
    <t>安装消防喷淋头</t>
  </si>
  <si>
    <t>开孔</t>
  </si>
  <si>
    <t>开孔直径32，3个</t>
  </si>
  <si>
    <t>烟感</t>
  </si>
  <si>
    <t>1.拆装烟感             2.开孔直径10</t>
  </si>
  <si>
    <t>切割出风口</t>
  </si>
  <si>
    <t>1.切割出风口       2.尺寸：600*600</t>
  </si>
  <si>
    <t>吊塔</t>
  </si>
  <si>
    <t>1.保护性拆除吊塔    2.尺寸：150*300      3.安装吊塔</t>
  </si>
  <si>
    <t>监控</t>
  </si>
  <si>
    <t>1.拆装监控摄像头    2.开孔直径10</t>
  </si>
  <si>
    <t>切割平板灯口</t>
  </si>
  <si>
    <t>1.切割平板灯口</t>
  </si>
  <si>
    <t>拆装平板灯</t>
  </si>
  <si>
    <t>1.拆装平板灯</t>
  </si>
  <si>
    <t>结构胶</t>
  </si>
  <si>
    <t>1.结构胶填充缝隙</t>
  </si>
  <si>
    <t>支</t>
  </si>
  <si>
    <t>工程名称：子项4：骨外一科504房厕所维修天花龙骨</t>
  </si>
  <si>
    <t>铝扣板天花</t>
  </si>
  <si>
    <t>1.原天花板拆卸           2.主骨重做，更换副骨                 3.铝扣板安装，板材截切</t>
  </si>
  <si>
    <t>工程名称：子项5：5.烧伤整形外科维修窗帘导轨</t>
  </si>
  <si>
    <t>导轨</t>
  </si>
  <si>
    <t>1.导轨安装；
2.4m，3条</t>
  </si>
  <si>
    <t>815房</t>
  </si>
  <si>
    <t>1.导轨安装；
2.3.5m，1条+4.3m，2条</t>
  </si>
  <si>
    <t>814房</t>
  </si>
  <si>
    <t>1.导轨安装；
2.3.7m，1条+4.3m,1条+3.7m，1条</t>
  </si>
  <si>
    <t>813房</t>
  </si>
  <si>
    <t>1.导轨安装；
2.1m，1条+0.6m，1条</t>
  </si>
  <si>
    <t>烧伤门诊</t>
  </si>
  <si>
    <t>工程名称：子项6：心内一科更换垃圾间木门</t>
  </si>
  <si>
    <t>1.木门拆除：
2.2330MM*860MM;      3.材料：木门          4.建筑垃圾运距：指定场内位置，外运距离8.2KM</t>
  </si>
  <si>
    <t>香槟金铝合金双包套框铝门</t>
  </si>
  <si>
    <t>1.香槟金铝合金双包套框铝门制作与安装；                 2.门框宽2330mm*860mm           3.含五金配件等</t>
  </si>
  <si>
    <t>工程名称：子项7：更换4号楼及5号楼一楼东面玻璃</t>
  </si>
  <si>
    <t>损坏玻璃拆除</t>
  </si>
  <si>
    <t>1.拆除破碎玻璃：1040MM*1810MM 3块       2.厚度：8MM                    3.建筑垃圾外运：指定场内位置，外运距离8.2公里</t>
  </si>
  <si>
    <t>8厘钢化玻璃</t>
  </si>
  <si>
    <t>1.更换8厘钢化玻璃        2.尺寸：1040*1810MM</t>
  </si>
  <si>
    <t>湛江中心人民医院十一项零星工程</t>
  </si>
  <si>
    <t>工程名称：湛江中心人民医院11项零星工程</t>
  </si>
  <si>
    <t>泌尿外一科315方安装床帘及天花维修</t>
  </si>
  <si>
    <t>急诊综合病房更换219，218，216房门</t>
  </si>
  <si>
    <t>3号楼3楼普外七科粉刷工程</t>
  </si>
  <si>
    <t>9号楼维修墙壁天花粉刷工程</t>
  </si>
  <si>
    <t>临床检验科更换玻璃窗</t>
  </si>
  <si>
    <t>1号楼8楼妇科地胶维修</t>
  </si>
  <si>
    <t>5号楼6楼心内三科保洁间更换天花板铝板</t>
  </si>
  <si>
    <t>儿科一区更换石膏天花板</t>
  </si>
  <si>
    <t>心内一科更换门</t>
  </si>
  <si>
    <t>更换放射影像科乳腺机房门框</t>
  </si>
  <si>
    <t>粉刷10号楼墙壁及天花</t>
  </si>
  <si>
    <t>工程名称：子项1：泌尿外一科315方安装床帘及天花维修</t>
  </si>
  <si>
    <t>标配窗帘布料</t>
  </si>
  <si>
    <t>1、麻布料；
2、尺寸7米*2.62 三块            3.皱折窗帘成品，规格：高度2.62米</t>
  </si>
  <si>
    <t>安装隔帘支架</t>
  </si>
  <si>
    <t>1、支架：3500MM                 2.含五金配件等</t>
  </si>
  <si>
    <t>石膏天花板</t>
  </si>
  <si>
    <t>1、原石膏板天花塌落拆除
2.更换主骨与副骨、吊件及紧固五金件
3.面层安装600*600石膏板</t>
  </si>
  <si>
    <t>更换破损与发霉石膏板</t>
  </si>
  <si>
    <t>块</t>
  </si>
  <si>
    <t>工程名称：子项2：急诊综合病房更换219，218，216房门</t>
  </si>
  <si>
    <t>1.木门拆装；
2.尺寸：2225MM*1215MM;          2225MM*715MM;2225MM*875MM
3.材料：木门；
4.建筑垃圾运距：指定场内位置，外运距离8.2公里</t>
  </si>
  <si>
    <t>木制生态板门</t>
  </si>
  <si>
    <t>1.木制生态板门制作与安装；
2.含五金配件等；</t>
  </si>
  <si>
    <t>m²</t>
  </si>
  <si>
    <t>更换门框</t>
  </si>
  <si>
    <t>1.规格：2320*860*260 1樘
2.原木生态版型材，四周封边收口，结构胶刮底。</t>
  </si>
  <si>
    <t>木质生态板门</t>
  </si>
  <si>
    <t xml:space="preserve">1.木质生态板门制作与安装
2含五金配件等；
</t>
  </si>
  <si>
    <t>工程名称：子项3：3号楼3楼普外七科粉刷工程</t>
  </si>
  <si>
    <t>墙壁批腻子粉</t>
  </si>
  <si>
    <t>1.腻子种类:腻子粉
2.刮腻子遍数:2遍</t>
  </si>
  <si>
    <r>
      <rPr>
        <sz val="9"/>
        <color rgb="FF000000"/>
        <rFont val="宋体"/>
        <charset val="134"/>
      </rPr>
      <t>M</t>
    </r>
    <r>
      <rPr>
        <vertAlign val="superscript"/>
        <sz val="9"/>
        <color indexed="8"/>
        <rFont val="宋体"/>
        <charset val="134"/>
      </rPr>
      <t>2</t>
    </r>
  </si>
  <si>
    <t>墙面打磨</t>
  </si>
  <si>
    <t>1.人工打磨修补墙面及黑墙面</t>
  </si>
  <si>
    <t>墙壁、天花油墙漆</t>
  </si>
  <si>
    <t>1.油漆品种、刷漆遍数:面漆2遍</t>
  </si>
  <si>
    <t>2、3、4电梯</t>
  </si>
  <si>
    <t>护士站</t>
  </si>
  <si>
    <t>生活通道</t>
  </si>
  <si>
    <t>员工电梯</t>
  </si>
  <si>
    <t>通道</t>
  </si>
  <si>
    <t>工程名称：子项4：9号楼维修墙壁天花粉刷工程</t>
  </si>
  <si>
    <t>更换破损及发霉石膏板</t>
  </si>
  <si>
    <t>1.更换破损及发霉石膏板（600*600mm）</t>
  </si>
  <si>
    <t>1楼108房</t>
  </si>
  <si>
    <t>1楼124房</t>
  </si>
  <si>
    <t>1楼3号电梯口</t>
  </si>
  <si>
    <t>1楼抽血室</t>
  </si>
  <si>
    <t>1楼</t>
  </si>
  <si>
    <t>1.铲除墙松动水泥沙
2.尺寸及数量：800mm*180mm 
3.建筑垃圾运距：指定场内位置，外运距离8.2公里</t>
  </si>
  <si>
    <t>2楼治疗室</t>
  </si>
  <si>
    <t>2楼护士站</t>
  </si>
  <si>
    <t>2楼205</t>
  </si>
  <si>
    <t>2楼204</t>
  </si>
  <si>
    <t>2楼203</t>
  </si>
  <si>
    <t>2楼201</t>
  </si>
  <si>
    <t>2楼210</t>
  </si>
  <si>
    <t>2楼208</t>
  </si>
  <si>
    <t>2楼207</t>
  </si>
  <si>
    <t>天花龙骨拆除</t>
  </si>
  <si>
    <t>拆除天花龙骨
1.金属龙骨拆除
3.位置：病房
4.材料：金属龙骨
5.建筑垃圾运距：指定场内位置，外运距离8.2公里</t>
  </si>
  <si>
    <t>更换龙骨</t>
  </si>
  <si>
    <t>1.更换损坏的轻钢龙骨</t>
  </si>
  <si>
    <t>2楼</t>
  </si>
  <si>
    <t>3楼物资房</t>
  </si>
  <si>
    <t>3楼305</t>
  </si>
  <si>
    <t>3楼304</t>
  </si>
  <si>
    <t>3楼303</t>
  </si>
  <si>
    <t>3楼302</t>
  </si>
  <si>
    <t>3楼301</t>
  </si>
  <si>
    <t>3楼310</t>
  </si>
  <si>
    <t>3楼306</t>
  </si>
  <si>
    <t>3楼</t>
  </si>
  <si>
    <t>4楼</t>
  </si>
  <si>
    <t>4楼401</t>
  </si>
  <si>
    <t>4楼405</t>
  </si>
  <si>
    <t>5楼</t>
  </si>
  <si>
    <t>天花铝扣板拆除及安装</t>
  </si>
  <si>
    <t>1.铝扣板拆除及安装
2.材料： 铝扣板
3.建筑垃圾运距：指定场内位置，外运距离8.2公里</t>
  </si>
  <si>
    <t>污物间</t>
  </si>
  <si>
    <t>503厕所</t>
  </si>
  <si>
    <t>开水间</t>
  </si>
  <si>
    <t>工程名称：子项5：临床检验科更换玻璃窗</t>
  </si>
  <si>
    <t>安装钢化玻璃</t>
  </si>
  <si>
    <t>1.钢化玻璃尺寸：860*500MM；
2.厚面：8厘</t>
  </si>
  <si>
    <t>铝合金窗</t>
  </si>
  <si>
    <t>1.内嵌8厘米钢化玻璃；
2.尺寸：860*500MM       3.含五金配件等</t>
  </si>
  <si>
    <t>1.内嵌8厘米钢化玻璃；
2.尺寸：1365MM*500NN*2扇                      3.含五金配件等</t>
  </si>
  <si>
    <t>台面切割</t>
  </si>
  <si>
    <t>含台面切割：2.7米+1.5米</t>
  </si>
  <si>
    <t>M</t>
  </si>
  <si>
    <t>工程名称：子项6：1号楼8楼妇科地胶维修</t>
  </si>
  <si>
    <t>地板胶</t>
  </si>
  <si>
    <t>1.地胶拆除：
2.地面基础层清理、烘干结构胶黏贴（收缝修补）</t>
  </si>
  <si>
    <r>
      <t>m</t>
    </r>
    <r>
      <rPr>
        <sz val="10"/>
        <color indexed="8"/>
        <rFont val="宋体"/>
        <charset val="134"/>
      </rPr>
      <t>2</t>
    </r>
  </si>
  <si>
    <t>地胶</t>
  </si>
  <si>
    <t>涂地胶厚度2MM</t>
  </si>
  <si>
    <t>胶条焊接地胶</t>
  </si>
  <si>
    <t>1.清理原有开裂焊接胶条长度：220米            2.胶条：焊接地胶</t>
  </si>
  <si>
    <t>工程名称：子项7：5号楼6楼心内三科保洁间更换天花板铝板</t>
  </si>
  <si>
    <t>1.铝扣板拆除及安装        2.位置：保洁间卫生间；                3.材料：铝扣板；        4.建筑垃圾运距：指定场内距离8.2公里</t>
  </si>
  <si>
    <t>1.金属龙骨拆除        2.位置：走道；                3.材料：铝扣板；        4.建筑垃圾运距：指定场内距离8.2公里</t>
  </si>
  <si>
    <t>工程名称：子项8：儿科一区更换石膏天花板</t>
  </si>
  <si>
    <t>1.更换破损及发霉石膏板（600*600MM）</t>
  </si>
  <si>
    <t>304房</t>
  </si>
  <si>
    <t>治疗室</t>
  </si>
  <si>
    <t>322房</t>
  </si>
  <si>
    <t>306房</t>
  </si>
  <si>
    <t>305房</t>
  </si>
  <si>
    <t>308房</t>
  </si>
  <si>
    <t>316房</t>
  </si>
  <si>
    <t>310房</t>
  </si>
  <si>
    <t>311房</t>
  </si>
  <si>
    <t>302房</t>
  </si>
  <si>
    <t>工程名称：子项9：心内一科更换门</t>
  </si>
  <si>
    <t>1.拆、装水龙头；
2.拆、装软管；
3.拆、装洗手盆；
4.玻璃胶固定</t>
  </si>
  <si>
    <t>铝合金双包套框铝门安装</t>
  </si>
  <si>
    <r>
      <t>1.香槟金全铝板合金铝门制作与安装；
2.门框为铝双包门套；</t>
    </r>
    <r>
      <rPr>
        <sz val="11"/>
        <color indexed="8"/>
        <rFont val="等线"/>
        <charset val="134"/>
      </rPr>
      <t xml:space="preserve">
</t>
    </r>
    <r>
      <rPr>
        <sz val="11"/>
        <color indexed="8"/>
        <rFont val="宋体"/>
        <charset val="134"/>
      </rPr>
      <t>3.规格：2330MM*860MM；                        4.含五金配件等</t>
    </r>
  </si>
  <si>
    <t>工程名称：子项10：更换放射影像科乳腺机房门框</t>
  </si>
  <si>
    <t>木门拆拆</t>
  </si>
  <si>
    <t>1.木门拆除                       2.尺寸：300*820*2100        3.材料：木门              4.建筑垃圾运距：指定场内位置，外运距离8.2公里</t>
  </si>
  <si>
    <t>1.规格：300*820*2100 1樘                       2.原木生态板型材，四周封边收口，结构胶刮底</t>
  </si>
  <si>
    <t>工程名称：子项11：粉刷10号楼墙壁及天花</t>
  </si>
  <si>
    <t>3楼走廊</t>
  </si>
  <si>
    <t>4楼走廊</t>
  </si>
  <si>
    <t>5楼走廊</t>
  </si>
  <si>
    <t>7楼走廊</t>
  </si>
  <si>
    <t>8楼走廊</t>
  </si>
  <si>
    <t>9楼走廊</t>
  </si>
  <si>
    <t>其他项目清单与计价汇总表</t>
  </si>
  <si>
    <t>工程名称：</t>
  </si>
  <si>
    <t>金额(元)</t>
  </si>
  <si>
    <t>结算金额(元)</t>
  </si>
  <si>
    <t>材料暂估价</t>
  </si>
  <si>
    <t>专业工程暂估价</t>
  </si>
  <si>
    <t>按分部分项的人工费与施工机具费之和的7.00%计算</t>
  </si>
  <si>
    <t>市级质量奖按4.5%计算；省级质量奖7.5%计算；国家级质量奖12%计算；</t>
  </si>
  <si>
    <t>消纳费</t>
  </si>
  <si>
    <t>根据“穗建造价〔2019〕53号”，建筑垃圾处置企业(单位)收取的消纳费列入其他项目费用中，按照市场、工程情况预估，列明单价与工程量。</t>
  </si>
  <si>
    <t>总计</t>
  </si>
  <si>
    <t>规费、税金项目计价表</t>
  </si>
  <si>
    <t>计算基数</t>
  </si>
  <si>
    <t>计算费率(%)</t>
  </si>
  <si>
    <t>规费</t>
  </si>
  <si>
    <t>承包人提供主要材料和工程设备一览表</t>
  </si>
  <si>
    <t>(适用于造价信息差额调整法)</t>
  </si>
  <si>
    <t>第1页 共1页</t>
  </si>
  <si>
    <t>名称、规格、型号</t>
  </si>
  <si>
    <t>单位</t>
  </si>
  <si>
    <t>数量</t>
  </si>
  <si>
    <t>风险系数
(%)</t>
  </si>
  <si>
    <t>基准单价
(元)</t>
  </si>
  <si>
    <t>投标单价
(元)</t>
  </si>
  <si>
    <t>发承包人
确认单价
(元)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</si>
</sst>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"/>
    <numFmt numFmtId="178" formatCode="#0.00"/>
    <numFmt numFmtId="179" formatCode="0.00_ "/>
    <numFmt numFmtId="180" formatCode="0.00_);[Red]\(0.00\)"/>
    <numFmt numFmtId="181" formatCode="0.000_);[Red]\(0.000\)"/>
    <numFmt numFmtId="182" formatCode="#0.00#"/>
  </numFmts>
  <fonts count="46">
    <font>
      <sz val="11"/>
      <color theme="1"/>
      <name val="等线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9"/>
      <color rgb="FF000000"/>
      <name val="宋体"/>
      <charset val="134"/>
    </font>
    <font>
      <sz val="10"/>
      <color theme="1"/>
      <name val="等线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1"/>
      <name val="宋体"/>
      <charset val="134"/>
    </font>
    <font>
      <sz val="9"/>
      <color theme="1"/>
      <name val="等线"/>
      <charset val="134"/>
      <scheme val="minor"/>
    </font>
    <font>
      <sz val="12"/>
      <color indexed="8"/>
      <name val="宋体"/>
      <charset val="134"/>
    </font>
    <font>
      <sz val="8"/>
      <name val="宋体"/>
      <charset val="134"/>
    </font>
    <font>
      <sz val="9"/>
      <color theme="1"/>
      <name val="仿宋"/>
      <family val="3"/>
      <charset val="134"/>
    </font>
    <font>
      <sz val="10"/>
      <color indexed="8"/>
      <name val="等线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9"/>
      <color theme="1"/>
      <name val="仿宋"/>
      <charset val="134"/>
    </font>
    <font>
      <b/>
      <sz val="9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9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73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4" applyNumberFormat="0" applyFill="0" applyAlignment="0" applyProtection="0">
      <alignment vertical="center"/>
    </xf>
    <xf numFmtId="0" fontId="32" fillId="0" borderId="74" applyNumberFormat="0" applyFill="0" applyAlignment="0" applyProtection="0">
      <alignment vertical="center"/>
    </xf>
    <xf numFmtId="0" fontId="33" fillId="0" borderId="7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76" applyNumberFormat="0" applyAlignment="0" applyProtection="0">
      <alignment vertical="center"/>
    </xf>
    <xf numFmtId="0" fontId="35" fillId="6" borderId="77" applyNumberFormat="0" applyAlignment="0" applyProtection="0">
      <alignment vertical="center"/>
    </xf>
    <xf numFmtId="0" fontId="36" fillId="6" borderId="76" applyNumberFormat="0" applyAlignment="0" applyProtection="0">
      <alignment vertical="center"/>
    </xf>
    <xf numFmtId="0" fontId="37" fillId="7" borderId="78" applyNumberFormat="0" applyAlignment="0" applyProtection="0">
      <alignment vertical="center"/>
    </xf>
    <xf numFmtId="0" fontId="38" fillId="0" borderId="79" applyNumberFormat="0" applyFill="0" applyAlignment="0" applyProtection="0">
      <alignment vertical="center"/>
    </xf>
    <xf numFmtId="0" fontId="39" fillId="0" borderId="80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16" fillId="0" borderId="0"/>
  </cellStyleXfs>
  <cellXfs count="302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right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176" fontId="4" fillId="2" borderId="2" xfId="0" applyNumberFormat="1" applyFont="1" applyFill="1" applyBorder="1" applyAlignment="1" applyProtection="1">
      <alignment horizontal="right" vertical="center" wrapText="1"/>
    </xf>
    <xf numFmtId="176" fontId="4" fillId="2" borderId="3" xfId="0" applyNumberFormat="1" applyFont="1" applyFill="1" applyBorder="1" applyAlignment="1" applyProtection="1">
      <alignment horizontal="right" vertical="center" wrapText="1"/>
    </xf>
    <xf numFmtId="176" fontId="4" fillId="2" borderId="1" xfId="0" applyNumberFormat="1" applyFont="1" applyFill="1" applyBorder="1" applyAlignment="1" applyProtection="1">
      <alignment horizontal="right" vertical="center" wrapText="1"/>
    </xf>
    <xf numFmtId="177" fontId="4" fillId="2" borderId="2" xfId="0" applyNumberFormat="1" applyFont="1" applyFill="1" applyBorder="1" applyAlignment="1" applyProtection="1">
      <alignment horizontal="right" vertical="center" wrapText="1"/>
    </xf>
    <xf numFmtId="177" fontId="4" fillId="2" borderId="3" xfId="0" applyNumberFormat="1" applyFont="1" applyFill="1" applyBorder="1" applyAlignment="1" applyProtection="1">
      <alignment horizontal="right" vertical="center" wrapText="1"/>
    </xf>
    <xf numFmtId="2" fontId="4" fillId="2" borderId="1" xfId="0" applyNumberFormat="1" applyFont="1" applyFill="1" applyBorder="1" applyAlignment="1" applyProtection="1">
      <alignment horizontal="right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right" vertical="center" wrapText="1"/>
    </xf>
    <xf numFmtId="178" fontId="4" fillId="2" borderId="1" xfId="0" applyNumberFormat="1" applyFont="1" applyFill="1" applyBorder="1" applyAlignment="1" applyProtection="1">
      <alignment horizontal="right" vertical="center" wrapText="1"/>
    </xf>
    <xf numFmtId="0" fontId="4" fillId="2" borderId="5" xfId="0" applyNumberFormat="1" applyFont="1" applyFill="1" applyBorder="1" applyAlignment="1" applyProtection="1">
      <alignment horizontal="left" wrapText="1"/>
    </xf>
    <xf numFmtId="0" fontId="4" fillId="2" borderId="2" xfId="0" applyNumberFormat="1" applyFont="1" applyFill="1" applyBorder="1" applyAlignment="1" applyProtection="1">
      <alignment horizontal="right" vertical="center" wrapText="1"/>
    </xf>
    <xf numFmtId="0" fontId="4" fillId="2" borderId="3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6" fillId="3" borderId="0" xfId="49" applyFont="1" applyFill="1" applyBorder="1" applyAlignment="1">
      <alignment horizontal="center" vertical="center" wrapText="1"/>
    </xf>
    <xf numFmtId="0" fontId="6" fillId="3" borderId="0" xfId="49" applyFont="1" applyFill="1" applyBorder="1" applyAlignment="1">
      <alignment horizontal="right" vertical="center" wrapText="1"/>
    </xf>
    <xf numFmtId="0" fontId="7" fillId="3" borderId="0" xfId="49" applyFont="1" applyFill="1" applyBorder="1" applyAlignment="1">
      <alignment horizontal="left" wrapText="1"/>
    </xf>
    <xf numFmtId="0" fontId="7" fillId="3" borderId="6" xfId="49" applyFont="1" applyFill="1" applyBorder="1" applyAlignment="1">
      <alignment horizontal="center" vertical="center" wrapText="1"/>
    </xf>
    <xf numFmtId="0" fontId="7" fillId="3" borderId="7" xfId="49" applyFont="1" applyFill="1" applyBorder="1" applyAlignment="1">
      <alignment horizontal="center" vertical="center" wrapText="1"/>
    </xf>
    <xf numFmtId="0" fontId="7" fillId="3" borderId="8" xfId="49" applyFont="1" applyFill="1" applyBorder="1" applyAlignment="1">
      <alignment horizontal="center" vertical="center" wrapText="1"/>
    </xf>
    <xf numFmtId="0" fontId="7" fillId="3" borderId="9" xfId="49" applyFont="1" applyFill="1" applyBorder="1" applyAlignment="1">
      <alignment horizontal="center" vertical="center" wrapText="1"/>
    </xf>
    <xf numFmtId="0" fontId="7" fillId="3" borderId="10" xfId="49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7" fillId="3" borderId="12" xfId="49" applyFont="1" applyFill="1" applyBorder="1" applyAlignment="1">
      <alignment horizontal="center" vertical="center" wrapText="1"/>
    </xf>
    <xf numFmtId="0" fontId="7" fillId="3" borderId="13" xfId="49" applyFont="1" applyFill="1" applyBorder="1" applyAlignment="1">
      <alignment horizontal="center" vertical="center" wrapText="1"/>
    </xf>
    <xf numFmtId="0" fontId="7" fillId="3" borderId="14" xfId="49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4" fillId="2" borderId="17" xfId="0" applyNumberFormat="1" applyFont="1" applyFill="1" applyBorder="1" applyAlignment="1" applyProtection="1">
      <alignment horizontal="left" vertical="center" wrapText="1"/>
    </xf>
    <xf numFmtId="0" fontId="9" fillId="2" borderId="18" xfId="0" applyNumberFormat="1" applyFont="1" applyFill="1" applyBorder="1" applyAlignment="1" applyProtection="1">
      <alignment horizontal="center" vertical="center" wrapText="1"/>
    </xf>
    <xf numFmtId="0" fontId="10" fillId="2" borderId="18" xfId="0" applyNumberFormat="1" applyFont="1" applyFill="1" applyBorder="1" applyAlignment="1" applyProtection="1">
      <alignment horizontal="center" vertical="center" wrapText="1"/>
    </xf>
    <xf numFmtId="179" fontId="4" fillId="2" borderId="19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180" fontId="8" fillId="2" borderId="9" xfId="0" applyNumberFormat="1" applyFont="1" applyFill="1" applyBorder="1" applyAlignment="1" applyProtection="1">
      <alignment horizontal="right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7" fillId="3" borderId="9" xfId="49" applyFont="1" applyFill="1" applyBorder="1" applyAlignment="1">
      <alignment horizontal="right" vertical="center" wrapText="1"/>
    </xf>
    <xf numFmtId="0" fontId="4" fillId="2" borderId="22" xfId="0" applyNumberFormat="1" applyFont="1" applyFill="1" applyBorder="1" applyAlignment="1" applyProtection="1">
      <alignment horizontal="left" vertical="center" wrapText="1"/>
    </xf>
    <xf numFmtId="0" fontId="9" fillId="2" borderId="23" xfId="0" applyNumberFormat="1" applyFont="1" applyFill="1" applyBorder="1" applyAlignment="1" applyProtection="1">
      <alignment horizontal="center" vertical="center" wrapText="1"/>
    </xf>
    <xf numFmtId="0" fontId="10" fillId="2" borderId="23" xfId="0" applyNumberFormat="1" applyFont="1" applyFill="1" applyBorder="1" applyAlignment="1" applyProtection="1">
      <alignment horizontal="center" vertical="center" wrapText="1"/>
    </xf>
    <xf numFmtId="179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24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left" vertical="center" wrapText="1"/>
    </xf>
    <xf numFmtId="0" fontId="9" fillId="2" borderId="9" xfId="0" applyNumberFormat="1" applyFont="1" applyFill="1" applyBorder="1" applyAlignment="1" applyProtection="1">
      <alignment horizontal="center" vertical="center" wrapText="1"/>
    </xf>
    <xf numFmtId="0" fontId="10" fillId="2" borderId="9" xfId="0" applyNumberFormat="1" applyFont="1" applyFill="1" applyBorder="1" applyAlignment="1" applyProtection="1">
      <alignment horizontal="center" vertical="center" wrapText="1"/>
    </xf>
    <xf numFmtId="179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4" fillId="2" borderId="25" xfId="0" applyNumberFormat="1" applyFont="1" applyFill="1" applyBorder="1" applyAlignment="1" applyProtection="1">
      <alignment horizontal="center" vertical="center" wrapText="1"/>
    </xf>
    <xf numFmtId="0" fontId="7" fillId="3" borderId="26" xfId="49" applyFont="1" applyFill="1" applyBorder="1" applyAlignment="1">
      <alignment horizontal="center" vertical="center" wrapText="1"/>
    </xf>
    <xf numFmtId="0" fontId="7" fillId="3" borderId="27" xfId="49" applyFont="1" applyFill="1" applyBorder="1" applyAlignment="1">
      <alignment horizontal="center" vertical="center" wrapText="1"/>
    </xf>
    <xf numFmtId="0" fontId="7" fillId="3" borderId="28" xfId="49" applyFont="1" applyFill="1" applyBorder="1" applyAlignment="1">
      <alignment horizontal="center" vertical="center" wrapText="1"/>
    </xf>
    <xf numFmtId="0" fontId="12" fillId="3" borderId="0" xfId="49" applyFont="1" applyFill="1" applyBorder="1" applyAlignment="1">
      <alignment horizontal="left" vertical="top" wrapText="1"/>
    </xf>
    <xf numFmtId="0" fontId="8" fillId="2" borderId="9" xfId="0" applyNumberFormat="1" applyFont="1" applyFill="1" applyBorder="1" applyAlignment="1" applyProtection="1">
      <alignment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181" fontId="8" fillId="2" borderId="1" xfId="0" applyNumberFormat="1" applyFont="1" applyFill="1" applyBorder="1" applyAlignment="1" applyProtection="1">
      <alignment horizontal="right" vertical="center" wrapText="1"/>
    </xf>
    <xf numFmtId="180" fontId="8" fillId="2" borderId="2" xfId="0" applyNumberFormat="1" applyFont="1" applyFill="1" applyBorder="1" applyAlignment="1" applyProtection="1">
      <alignment horizontal="right" vertical="center" wrapText="1"/>
    </xf>
    <xf numFmtId="180" fontId="8" fillId="2" borderId="1" xfId="0" applyNumberFormat="1" applyFont="1" applyFill="1" applyBorder="1" applyAlignment="1" applyProtection="1">
      <alignment horizontal="right" vertical="center" wrapText="1"/>
    </xf>
    <xf numFmtId="0" fontId="8" fillId="2" borderId="29" xfId="0" applyNumberFormat="1" applyFont="1" applyFill="1" applyBorder="1" applyAlignment="1" applyProtection="1">
      <alignment vertical="center" wrapText="1"/>
    </xf>
    <xf numFmtId="0" fontId="8" fillId="2" borderId="30" xfId="0" applyNumberFormat="1" applyFont="1" applyFill="1" applyBorder="1" applyAlignment="1" applyProtection="1">
      <alignment horizontal="center" vertical="center" wrapText="1"/>
    </xf>
    <xf numFmtId="181" fontId="8" fillId="2" borderId="31" xfId="0" applyNumberFormat="1" applyFont="1" applyFill="1" applyBorder="1" applyAlignment="1" applyProtection="1">
      <alignment horizontal="right" vertical="center" wrapText="1"/>
    </xf>
    <xf numFmtId="180" fontId="8" fillId="2" borderId="24" xfId="0" applyNumberFormat="1" applyFont="1" applyFill="1" applyBorder="1" applyAlignment="1" applyProtection="1">
      <alignment horizontal="right" vertical="center" wrapText="1"/>
    </xf>
    <xf numFmtId="0" fontId="7" fillId="3" borderId="32" xfId="49" applyFont="1" applyFill="1" applyBorder="1" applyAlignment="1">
      <alignment horizontal="center" vertical="center" wrapText="1"/>
    </xf>
    <xf numFmtId="0" fontId="7" fillId="3" borderId="33" xfId="49" applyFont="1" applyFill="1" applyBorder="1" applyAlignment="1">
      <alignment horizontal="center" vertical="center" wrapText="1"/>
    </xf>
    <xf numFmtId="0" fontId="7" fillId="3" borderId="34" xfId="49" applyFont="1" applyFill="1" applyBorder="1" applyAlignment="1">
      <alignment horizontal="right" vertical="center" wrapText="1"/>
    </xf>
    <xf numFmtId="0" fontId="7" fillId="3" borderId="35" xfId="49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center"/>
    </xf>
    <xf numFmtId="0" fontId="7" fillId="3" borderId="14" xfId="49" applyFont="1" applyFill="1" applyBorder="1" applyAlignment="1">
      <alignment horizontal="right" vertical="center" wrapText="1"/>
    </xf>
    <xf numFmtId="0" fontId="7" fillId="0" borderId="14" xfId="49" applyFont="1" applyFill="1" applyBorder="1" applyAlignment="1">
      <alignment horizontal="right" vertical="center" wrapText="1"/>
    </xf>
    <xf numFmtId="0" fontId="13" fillId="2" borderId="9" xfId="0" applyNumberFormat="1" applyFont="1" applyFill="1" applyBorder="1" applyAlignment="1" applyProtection="1">
      <alignment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180" fontId="8" fillId="2" borderId="2" xfId="0" applyNumberFormat="1" applyFont="1" applyFill="1" applyBorder="1" applyAlignment="1" applyProtection="1">
      <alignment horizontal="center" vertical="center" wrapText="1"/>
    </xf>
    <xf numFmtId="180" fontId="7" fillId="3" borderId="10" xfId="49" applyNumberFormat="1" applyFont="1" applyFill="1" applyBorder="1" applyAlignment="1">
      <alignment horizontal="right" vertical="center" wrapText="1"/>
    </xf>
    <xf numFmtId="0" fontId="5" fillId="0" borderId="36" xfId="0" applyFont="1" applyFill="1" applyBorder="1" applyAlignment="1">
      <alignment horizontal="center" vertical="center"/>
    </xf>
    <xf numFmtId="0" fontId="13" fillId="2" borderId="29" xfId="0" applyNumberFormat="1" applyFont="1" applyFill="1" applyBorder="1" applyAlignment="1" applyProtection="1">
      <alignment vertical="center" wrapText="1"/>
    </xf>
    <xf numFmtId="0" fontId="8" fillId="2" borderId="31" xfId="0" applyNumberFormat="1" applyFont="1" applyFill="1" applyBorder="1" applyAlignment="1" applyProtection="1">
      <alignment horizontal="center" vertical="center" wrapText="1"/>
    </xf>
    <xf numFmtId="180" fontId="8" fillId="2" borderId="24" xfId="0" applyNumberFormat="1" applyFont="1" applyFill="1" applyBorder="1" applyAlignment="1" applyProtection="1">
      <alignment horizontal="center" vertical="center" wrapText="1"/>
    </xf>
    <xf numFmtId="0" fontId="0" fillId="0" borderId="9" xfId="0" applyFont="1" applyFill="1" applyBorder="1" applyAlignment="1">
      <alignment horizontal="left" vertical="top" wrapText="1"/>
    </xf>
    <xf numFmtId="0" fontId="7" fillId="0" borderId="14" xfId="49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 vertical="top" wrapText="1"/>
    </xf>
    <xf numFmtId="0" fontId="8" fillId="2" borderId="9" xfId="0" applyNumberFormat="1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>
      <alignment horizontal="left" vertical="top" wrapText="1"/>
    </xf>
    <xf numFmtId="0" fontId="8" fillId="2" borderId="37" xfId="0" applyNumberFormat="1" applyFont="1" applyFill="1" applyBorder="1" applyAlignment="1" applyProtection="1">
      <alignment horizontal="center" vertical="center" wrapText="1"/>
    </xf>
    <xf numFmtId="0" fontId="7" fillId="3" borderId="38" xfId="49" applyFont="1" applyFill="1" applyBorder="1" applyAlignment="1">
      <alignment horizontal="center" vertical="center" wrapText="1"/>
    </xf>
    <xf numFmtId="0" fontId="7" fillId="3" borderId="39" xfId="49" applyFont="1" applyFill="1" applyBorder="1" applyAlignment="1">
      <alignment horizontal="center" vertical="center" wrapText="1"/>
    </xf>
    <xf numFmtId="0" fontId="7" fillId="3" borderId="40" xfId="49" applyFont="1" applyFill="1" applyBorder="1" applyAlignment="1">
      <alignment horizontal="left" vertical="center" wrapText="1"/>
    </xf>
    <xf numFmtId="0" fontId="7" fillId="3" borderId="40" xfId="49" applyNumberFormat="1" applyFont="1" applyFill="1" applyBorder="1" applyAlignment="1">
      <alignment horizontal="center" vertical="center" wrapText="1"/>
    </xf>
    <xf numFmtId="0" fontId="7" fillId="3" borderId="41" xfId="49" applyFont="1" applyFill="1" applyBorder="1" applyAlignment="1">
      <alignment horizontal="center" vertical="center" wrapText="1"/>
    </xf>
    <xf numFmtId="0" fontId="7" fillId="3" borderId="42" xfId="49" applyFont="1" applyFill="1" applyBorder="1" applyAlignment="1">
      <alignment horizontal="right" vertical="center" wrapText="1"/>
    </xf>
    <xf numFmtId="0" fontId="7" fillId="3" borderId="43" xfId="49" applyFont="1" applyFill="1" applyBorder="1" applyAlignment="1">
      <alignment horizontal="right" vertical="center" wrapText="1"/>
    </xf>
    <xf numFmtId="0" fontId="5" fillId="0" borderId="44" xfId="0" applyFont="1" applyFill="1" applyBorder="1" applyAlignment="1">
      <alignment vertical="center"/>
    </xf>
    <xf numFmtId="0" fontId="7" fillId="3" borderId="45" xfId="49" applyFont="1" applyFill="1" applyBorder="1" applyAlignment="1">
      <alignment horizontal="center" vertical="center" wrapText="1"/>
    </xf>
    <xf numFmtId="0" fontId="7" fillId="3" borderId="46" xfId="49" applyFont="1" applyFill="1" applyBorder="1" applyAlignment="1">
      <alignment horizontal="center" vertical="center" wrapText="1"/>
    </xf>
    <xf numFmtId="0" fontId="7" fillId="3" borderId="36" xfId="49" applyFont="1" applyFill="1" applyBorder="1" applyAlignment="1">
      <alignment horizontal="center" vertical="center" wrapText="1"/>
    </xf>
    <xf numFmtId="180" fontId="8" fillId="2" borderId="36" xfId="0" applyNumberFormat="1" applyFont="1" applyFill="1" applyBorder="1" applyAlignment="1" applyProtection="1">
      <alignment horizontal="right" vertical="center" wrapText="1"/>
    </xf>
    <xf numFmtId="0" fontId="7" fillId="3" borderId="33" xfId="49" applyFont="1" applyFill="1" applyBorder="1" applyAlignment="1">
      <alignment horizontal="right" vertical="center" wrapText="1"/>
    </xf>
    <xf numFmtId="0" fontId="7" fillId="3" borderId="40" xfId="49" applyFont="1" applyFill="1" applyBorder="1" applyAlignment="1">
      <alignment horizontal="right" vertical="center" wrapText="1"/>
    </xf>
    <xf numFmtId="181" fontId="8" fillId="2" borderId="9" xfId="0" applyNumberFormat="1" applyFont="1" applyFill="1" applyBorder="1" applyAlignment="1" applyProtection="1">
      <alignment horizontal="right" vertical="center" wrapText="1"/>
    </xf>
    <xf numFmtId="0" fontId="5" fillId="0" borderId="46" xfId="0" applyFont="1" applyFill="1" applyBorder="1" applyAlignment="1">
      <alignment horizontal="center" vertical="center"/>
    </xf>
    <xf numFmtId="0" fontId="7" fillId="3" borderId="47" xfId="49" applyFont="1" applyFill="1" applyBorder="1" applyAlignment="1">
      <alignment horizontal="center" vertical="center" wrapText="1"/>
    </xf>
    <xf numFmtId="0" fontId="12" fillId="3" borderId="9" xfId="49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/>
    </xf>
    <xf numFmtId="179" fontId="4" fillId="2" borderId="2" xfId="0" applyNumberFormat="1" applyFont="1" applyFill="1" applyBorder="1" applyAlignment="1" applyProtection="1">
      <alignment horizontal="center" vertical="center" wrapText="1"/>
    </xf>
    <xf numFmtId="180" fontId="17" fillId="2" borderId="10" xfId="0" applyNumberFormat="1" applyFont="1" applyFill="1" applyBorder="1" applyAlignment="1" applyProtection="1">
      <alignment horizontal="right" vertical="center" wrapText="1"/>
    </xf>
    <xf numFmtId="0" fontId="11" fillId="0" borderId="9" xfId="0" applyFont="1" applyFill="1" applyBorder="1" applyAlignment="1">
      <alignment horizontal="left" vertical="center" wrapText="1"/>
    </xf>
    <xf numFmtId="180" fontId="5" fillId="3" borderId="10" xfId="49" applyNumberFormat="1" applyFont="1" applyFill="1" applyBorder="1" applyAlignment="1">
      <alignment horizontal="right" vertical="center" wrapText="1"/>
    </xf>
    <xf numFmtId="0" fontId="18" fillId="3" borderId="13" xfId="49" applyFont="1" applyFill="1" applyBorder="1" applyAlignment="1">
      <alignment vertical="center" wrapText="1"/>
    </xf>
    <xf numFmtId="179" fontId="19" fillId="0" borderId="48" xfId="0" applyNumberFormat="1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vertical="center"/>
    </xf>
    <xf numFmtId="0" fontId="16" fillId="0" borderId="9" xfId="0" applyFont="1" applyFill="1" applyBorder="1" applyAlignment="1">
      <alignment vertical="center" wrapText="1"/>
    </xf>
    <xf numFmtId="0" fontId="7" fillId="3" borderId="9" xfId="49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4" fillId="2" borderId="21" xfId="0" applyNumberFormat="1" applyFont="1" applyFill="1" applyBorder="1" applyAlignment="1" applyProtection="1">
      <alignment horizontal="left" vertical="center" wrapText="1"/>
    </xf>
    <xf numFmtId="0" fontId="7" fillId="3" borderId="49" xfId="49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 applyProtection="1">
      <alignment horizontal="left" vertical="center" wrapText="1"/>
    </xf>
    <xf numFmtId="179" fontId="19" fillId="0" borderId="50" xfId="0" applyNumberFormat="1" applyFont="1" applyFill="1" applyBorder="1" applyAlignment="1">
      <alignment horizontal="center" vertical="center"/>
    </xf>
    <xf numFmtId="179" fontId="4" fillId="2" borderId="24" xfId="0" applyNumberFormat="1" applyFont="1" applyFill="1" applyBorder="1" applyAlignment="1" applyProtection="1">
      <alignment horizontal="center" vertical="center" wrapText="1"/>
    </xf>
    <xf numFmtId="0" fontId="7" fillId="3" borderId="51" xfId="49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/>
    </xf>
    <xf numFmtId="179" fontId="19" fillId="0" borderId="53" xfId="0" applyNumberFormat="1" applyFont="1" applyFill="1" applyBorder="1" applyAlignment="1">
      <alignment horizontal="center" vertical="center"/>
    </xf>
    <xf numFmtId="0" fontId="7" fillId="3" borderId="10" xfId="49" applyFont="1" applyFill="1" applyBorder="1" applyAlignment="1">
      <alignment horizontal="right" vertical="center" wrapText="1"/>
    </xf>
    <xf numFmtId="0" fontId="8" fillId="2" borderId="24" xfId="0" applyNumberFormat="1" applyFont="1" applyFill="1" applyBorder="1" applyAlignment="1" applyProtection="1">
      <alignment horizontal="center" vertical="center" wrapText="1"/>
    </xf>
    <xf numFmtId="0" fontId="7" fillId="3" borderId="54" xfId="49" applyFont="1" applyFill="1" applyBorder="1" applyAlignment="1">
      <alignment horizontal="right" vertical="center" wrapText="1"/>
    </xf>
    <xf numFmtId="179" fontId="19" fillId="0" borderId="55" xfId="0" applyNumberFormat="1" applyFont="1" applyFill="1" applyBorder="1" applyAlignment="1">
      <alignment horizontal="center" vertical="center"/>
    </xf>
    <xf numFmtId="179" fontId="19" fillId="0" borderId="9" xfId="0" applyNumberFormat="1" applyFont="1" applyFill="1" applyBorder="1" applyAlignment="1">
      <alignment horizontal="center" vertical="center"/>
    </xf>
    <xf numFmtId="179" fontId="19" fillId="0" borderId="56" xfId="0" applyNumberFormat="1" applyFont="1" applyFill="1" applyBorder="1" applyAlignment="1">
      <alignment horizontal="center" vertical="center"/>
    </xf>
    <xf numFmtId="179" fontId="4" fillId="2" borderId="25" xfId="0" applyNumberFormat="1" applyFont="1" applyFill="1" applyBorder="1" applyAlignment="1" applyProtection="1">
      <alignment horizontal="center" vertical="center" wrapText="1"/>
    </xf>
    <xf numFmtId="0" fontId="8" fillId="2" borderId="57" xfId="0" applyNumberFormat="1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top" wrapText="1"/>
    </xf>
    <xf numFmtId="0" fontId="7" fillId="3" borderId="9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7" fillId="3" borderId="0" xfId="49" applyFont="1" applyFill="1" applyBorder="1" applyAlignment="1">
      <alignment horizontal="right" wrapText="1"/>
    </xf>
    <xf numFmtId="0" fontId="7" fillId="3" borderId="58" xfId="49" applyFont="1" applyFill="1" applyBorder="1" applyAlignment="1">
      <alignment horizontal="center" vertical="center" wrapText="1"/>
    </xf>
    <xf numFmtId="0" fontId="7" fillId="3" borderId="13" xfId="49" applyFont="1" applyFill="1" applyBorder="1" applyAlignment="1">
      <alignment horizontal="left" vertical="center" wrapText="1"/>
    </xf>
    <xf numFmtId="0" fontId="7" fillId="3" borderId="13" xfId="49" applyFont="1" applyFill="1" applyBorder="1" applyAlignment="1">
      <alignment horizontal="right" vertical="center" wrapText="1"/>
    </xf>
    <xf numFmtId="0" fontId="7" fillId="3" borderId="59" xfId="49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3" borderId="14" xfId="49" applyFont="1" applyFill="1" applyBorder="1" applyAlignment="1">
      <alignment horizontal="center" vertical="center" wrapText="1"/>
    </xf>
    <xf numFmtId="0" fontId="7" fillId="3" borderId="60" xfId="49" applyFont="1" applyFill="1" applyBorder="1" applyAlignment="1">
      <alignment horizontal="center" vertical="center" wrapText="1"/>
    </xf>
    <xf numFmtId="0" fontId="7" fillId="3" borderId="61" xfId="49" applyFont="1" applyFill="1" applyBorder="1" applyAlignment="1">
      <alignment horizontal="center" vertical="center" wrapText="1"/>
    </xf>
    <xf numFmtId="0" fontId="7" fillId="3" borderId="14" xfId="49" applyFont="1" applyFill="1" applyBorder="1" applyAlignment="1">
      <alignment horizontal="right" vertical="center" wrapText="1"/>
    </xf>
    <xf numFmtId="0" fontId="7" fillId="3" borderId="60" xfId="49" applyFont="1" applyFill="1" applyBorder="1" applyAlignment="1">
      <alignment horizontal="right" vertical="center" wrapText="1"/>
    </xf>
    <xf numFmtId="0" fontId="7" fillId="3" borderId="61" xfId="49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3" borderId="62" xfId="49" applyFont="1" applyFill="1" applyBorder="1" applyAlignment="1">
      <alignment horizontal="right" vertical="center" wrapText="1"/>
    </xf>
    <xf numFmtId="0" fontId="12" fillId="3" borderId="0" xfId="49" applyFont="1" applyFill="1" applyBorder="1" applyAlignment="1">
      <alignment horizontal="left" vertical="center" wrapText="1"/>
    </xf>
    <xf numFmtId="0" fontId="12" fillId="3" borderId="0" xfId="49" applyFont="1" applyFill="1" applyBorder="1" applyAlignment="1">
      <alignment horizontal="center" vertical="center" wrapText="1"/>
    </xf>
    <xf numFmtId="0" fontId="12" fillId="3" borderId="0" xfId="49" applyFont="1" applyFill="1" applyBorder="1" applyAlignment="1">
      <alignment horizontal="right" wrapText="1"/>
    </xf>
    <xf numFmtId="0" fontId="5" fillId="0" borderId="0" xfId="0" applyFont="1" applyFill="1" applyBorder="1" applyAlignment="1"/>
    <xf numFmtId="0" fontId="12" fillId="3" borderId="0" xfId="49" applyFont="1" applyFill="1" applyBorder="1" applyAlignment="1">
      <alignment horizontal="left" vertical="center" wrapText="1"/>
    </xf>
    <xf numFmtId="0" fontId="21" fillId="3" borderId="0" xfId="49" applyFont="1" applyFill="1" applyBorder="1" applyAlignment="1">
      <alignment horizontal="left" wrapText="1"/>
    </xf>
    <xf numFmtId="0" fontId="22" fillId="3" borderId="0" xfId="49" applyFont="1" applyFill="1" applyBorder="1" applyAlignment="1">
      <alignment horizontal="center" vertical="center" wrapText="1"/>
    </xf>
    <xf numFmtId="0" fontId="23" fillId="3" borderId="0" xfId="49" applyFont="1" applyFill="1" applyBorder="1" applyAlignment="1">
      <alignment horizontal="left" wrapText="1"/>
    </xf>
    <xf numFmtId="0" fontId="5" fillId="3" borderId="63" xfId="49" applyFont="1" applyFill="1" applyBorder="1" applyAlignment="1">
      <alignment horizontal="left" wrapText="1"/>
    </xf>
    <xf numFmtId="0" fontId="5" fillId="3" borderId="60" xfId="49" applyFont="1" applyFill="1" applyBorder="1" applyAlignment="1">
      <alignment horizontal="left" wrapText="1"/>
    </xf>
    <xf numFmtId="0" fontId="15" fillId="3" borderId="64" xfId="49" applyFont="1" applyFill="1" applyBorder="1" applyAlignment="1">
      <alignment horizontal="right" wrapText="1"/>
    </xf>
    <xf numFmtId="0" fontId="15" fillId="3" borderId="0" xfId="49" applyFont="1" applyFill="1" applyBorder="1" applyAlignment="1">
      <alignment horizontal="right" wrapText="1"/>
    </xf>
    <xf numFmtId="0" fontId="5" fillId="3" borderId="63" xfId="49" applyFont="1" applyFill="1" applyBorder="1" applyAlignment="1">
      <alignment horizontal="center" wrapText="1"/>
    </xf>
    <xf numFmtId="0" fontId="7" fillId="3" borderId="64" xfId="49" applyFont="1" applyFill="1" applyBorder="1" applyAlignment="1">
      <alignment horizontal="center" vertical="top" wrapText="1"/>
    </xf>
    <xf numFmtId="0" fontId="23" fillId="3" borderId="0" xfId="49" applyFont="1" applyFill="1" applyBorder="1" applyAlignment="1">
      <alignment horizontal="right" wrapText="1"/>
    </xf>
    <xf numFmtId="0" fontId="12" fillId="3" borderId="0" xfId="49" applyFont="1" applyFill="1" applyBorder="1" applyAlignment="1">
      <alignment horizontal="center" vertical="center" wrapText="1"/>
    </xf>
    <xf numFmtId="0" fontId="12" fillId="3" borderId="0" xfId="49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6" fillId="3" borderId="0" xfId="49" applyFont="1" applyFill="1" applyBorder="1" applyAlignment="1">
      <alignment horizontal="center" vertical="center" wrapText="1"/>
    </xf>
    <xf numFmtId="0" fontId="6" fillId="3" borderId="0" xfId="49" applyFont="1" applyFill="1" applyBorder="1" applyAlignment="1">
      <alignment horizontal="right" vertical="center" wrapText="1"/>
    </xf>
    <xf numFmtId="0" fontId="7" fillId="3" borderId="0" xfId="49" applyFont="1" applyFill="1" applyBorder="1" applyAlignment="1">
      <alignment horizontal="left" wrapText="1"/>
    </xf>
    <xf numFmtId="0" fontId="7" fillId="3" borderId="6" xfId="49" applyFont="1" applyFill="1" applyBorder="1" applyAlignment="1">
      <alignment horizontal="center" vertical="center" wrapText="1"/>
    </xf>
    <xf numFmtId="0" fontId="7" fillId="3" borderId="7" xfId="49" applyFont="1" applyFill="1" applyBorder="1" applyAlignment="1">
      <alignment horizontal="center" vertical="center" wrapText="1"/>
    </xf>
    <xf numFmtId="0" fontId="7" fillId="3" borderId="8" xfId="49" applyFont="1" applyFill="1" applyBorder="1" applyAlignment="1">
      <alignment horizontal="center" vertical="center" wrapText="1"/>
    </xf>
    <xf numFmtId="0" fontId="7" fillId="3" borderId="45" xfId="49" applyFont="1" applyFill="1" applyBorder="1" applyAlignment="1">
      <alignment horizontal="center" vertical="center" wrapText="1"/>
    </xf>
    <xf numFmtId="0" fontId="7" fillId="3" borderId="46" xfId="49" applyFont="1" applyFill="1" applyBorder="1" applyAlignment="1">
      <alignment horizontal="center" vertical="center" wrapText="1"/>
    </xf>
    <xf numFmtId="0" fontId="7" fillId="3" borderId="12" xfId="49" applyFont="1" applyFill="1" applyBorder="1" applyAlignment="1">
      <alignment horizontal="center" vertical="center" wrapText="1"/>
    </xf>
    <xf numFmtId="0" fontId="7" fillId="3" borderId="13" xfId="49" applyFont="1" applyFill="1" applyBorder="1" applyAlignment="1">
      <alignment horizontal="center" vertical="center" wrapText="1"/>
    </xf>
    <xf numFmtId="0" fontId="7" fillId="3" borderId="14" xfId="49" applyFont="1" applyFill="1" applyBorder="1" applyAlignment="1">
      <alignment horizontal="center" vertical="center" wrapText="1"/>
    </xf>
    <xf numFmtId="0" fontId="7" fillId="3" borderId="9" xfId="49" applyFont="1" applyFill="1" applyBorder="1" applyAlignment="1">
      <alignment horizontal="center" vertical="center" wrapText="1"/>
    </xf>
    <xf numFmtId="0" fontId="7" fillId="3" borderId="36" xfId="49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horizontal="center" vertical="center"/>
    </xf>
    <xf numFmtId="180" fontId="0" fillId="0" borderId="9" xfId="0" applyNumberFormat="1" applyFont="1" applyFill="1" applyBorder="1" applyAlignment="1">
      <alignment vertical="center"/>
    </xf>
    <xf numFmtId="0" fontId="7" fillId="3" borderId="32" xfId="49" applyFont="1" applyFill="1" applyBorder="1" applyAlignment="1">
      <alignment horizontal="center" vertical="center" wrapText="1"/>
    </xf>
    <xf numFmtId="0" fontId="7" fillId="3" borderId="33" xfId="49" applyFont="1" applyFill="1" applyBorder="1" applyAlignment="1">
      <alignment horizontal="center" vertical="center" wrapText="1"/>
    </xf>
    <xf numFmtId="0" fontId="7" fillId="3" borderId="33" xfId="49" applyFont="1" applyFill="1" applyBorder="1" applyAlignment="1">
      <alignment horizontal="right" vertical="center" wrapText="1"/>
    </xf>
    <xf numFmtId="0" fontId="12" fillId="3" borderId="0" xfId="49" applyFont="1" applyFill="1" applyBorder="1" applyAlignment="1">
      <alignment horizontal="left" vertical="top" wrapText="1"/>
    </xf>
    <xf numFmtId="0" fontId="8" fillId="2" borderId="9" xfId="0" applyNumberFormat="1" applyFont="1" applyFill="1" applyBorder="1" applyAlignment="1" applyProtection="1">
      <alignment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181" fontId="8" fillId="2" borderId="1" xfId="0" applyNumberFormat="1" applyFont="1" applyFill="1" applyBorder="1" applyAlignment="1" applyProtection="1">
      <alignment horizontal="right" vertical="center" wrapText="1"/>
    </xf>
    <xf numFmtId="180" fontId="8" fillId="2" borderId="2" xfId="0" applyNumberFormat="1" applyFont="1" applyFill="1" applyBorder="1" applyAlignment="1" applyProtection="1">
      <alignment horizontal="right" vertical="center" wrapText="1"/>
    </xf>
    <xf numFmtId="180" fontId="8" fillId="2" borderId="9" xfId="0" applyNumberFormat="1" applyFont="1" applyFill="1" applyBorder="1" applyAlignment="1" applyProtection="1">
      <alignment horizontal="right" vertical="center" wrapText="1"/>
    </xf>
    <xf numFmtId="0" fontId="8" fillId="2" borderId="29" xfId="0" applyNumberFormat="1" applyFont="1" applyFill="1" applyBorder="1" applyAlignment="1" applyProtection="1">
      <alignment vertical="center" wrapText="1"/>
    </xf>
    <xf numFmtId="0" fontId="8" fillId="2" borderId="30" xfId="0" applyNumberFormat="1" applyFont="1" applyFill="1" applyBorder="1" applyAlignment="1" applyProtection="1">
      <alignment horizontal="center" vertical="center" wrapText="1"/>
    </xf>
    <xf numFmtId="181" fontId="8" fillId="2" borderId="31" xfId="0" applyNumberFormat="1" applyFont="1" applyFill="1" applyBorder="1" applyAlignment="1" applyProtection="1">
      <alignment horizontal="right" vertical="center" wrapText="1"/>
    </xf>
    <xf numFmtId="180" fontId="8" fillId="2" borderId="24" xfId="0" applyNumberFormat="1" applyFont="1" applyFill="1" applyBorder="1" applyAlignment="1" applyProtection="1">
      <alignment horizontal="right" vertical="center" wrapText="1"/>
    </xf>
    <xf numFmtId="0" fontId="7" fillId="3" borderId="40" xfId="49" applyFont="1" applyFill="1" applyBorder="1" applyAlignment="1">
      <alignment horizontal="right" vertical="center" wrapText="1"/>
    </xf>
    <xf numFmtId="0" fontId="5" fillId="0" borderId="4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vertical="center"/>
    </xf>
    <xf numFmtId="0" fontId="7" fillId="3" borderId="42" xfId="49" applyFont="1" applyFill="1" applyBorder="1" applyAlignment="1">
      <alignment horizontal="right" vertical="center" wrapText="1"/>
    </xf>
    <xf numFmtId="0" fontId="5" fillId="0" borderId="44" xfId="0" applyFont="1" applyFill="1" applyBorder="1" applyAlignment="1">
      <alignment vertical="center"/>
    </xf>
    <xf numFmtId="0" fontId="7" fillId="3" borderId="47" xfId="49" applyFont="1" applyFill="1" applyBorder="1" applyAlignment="1">
      <alignment horizontal="center" vertical="center" wrapText="1"/>
    </xf>
    <xf numFmtId="0" fontId="12" fillId="3" borderId="9" xfId="49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/>
    </xf>
    <xf numFmtId="179" fontId="4" fillId="2" borderId="2" xfId="0" applyNumberFormat="1" applyFont="1" applyFill="1" applyBorder="1" applyAlignment="1" applyProtection="1">
      <alignment horizontal="center" vertical="center" wrapText="1"/>
    </xf>
    <xf numFmtId="179" fontId="4" fillId="2" borderId="9" xfId="0" applyNumberFormat="1" applyFont="1" applyFill="1" applyBorder="1" applyAlignment="1" applyProtection="1">
      <alignment horizontal="center" vertical="center" wrapText="1"/>
    </xf>
    <xf numFmtId="180" fontId="4" fillId="2" borderId="10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7" fillId="3" borderId="26" xfId="49" applyFont="1" applyFill="1" applyBorder="1" applyAlignment="1">
      <alignment horizontal="center" vertical="center" wrapText="1"/>
    </xf>
    <xf numFmtId="0" fontId="7" fillId="3" borderId="27" xfId="49" applyFont="1" applyFill="1" applyBorder="1" applyAlignment="1">
      <alignment horizontal="center" vertical="center" wrapText="1"/>
    </xf>
    <xf numFmtId="0" fontId="7" fillId="3" borderId="28" xfId="49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179" fontId="13" fillId="2" borderId="9" xfId="0" applyNumberFormat="1" applyFont="1" applyFill="1" applyBorder="1" applyAlignment="1" applyProtection="1">
      <alignment horizontal="center" vertical="center" wrapText="1"/>
    </xf>
    <xf numFmtId="180" fontId="13" fillId="2" borderId="36" xfId="0" applyNumberFormat="1" applyFont="1" applyFill="1" applyBorder="1" applyAlignment="1" applyProtection="1">
      <alignment horizontal="right" vertical="center" wrapText="1"/>
    </xf>
    <xf numFmtId="0" fontId="13" fillId="2" borderId="9" xfId="0" applyNumberFormat="1" applyFont="1" applyFill="1" applyBorder="1" applyAlignment="1" applyProtection="1">
      <alignment horizontal="center" vertical="center" wrapText="1"/>
    </xf>
    <xf numFmtId="0" fontId="15" fillId="3" borderId="36" xfId="49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left" vertical="center"/>
    </xf>
    <xf numFmtId="0" fontId="7" fillId="3" borderId="65" xfId="49" applyFont="1" applyFill="1" applyBorder="1" applyAlignment="1">
      <alignment horizontal="center" vertical="center" wrapText="1"/>
    </xf>
    <xf numFmtId="0" fontId="7" fillId="3" borderId="44" xfId="49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4" fillId="2" borderId="24" xfId="0" applyNumberFormat="1" applyFont="1" applyFill="1" applyBorder="1" applyAlignment="1" applyProtection="1">
      <alignment horizontal="center" vertical="center" wrapText="1"/>
    </xf>
    <xf numFmtId="0" fontId="4" fillId="2" borderId="22" xfId="0" applyNumberFormat="1" applyFont="1" applyFill="1" applyBorder="1" applyAlignment="1" applyProtection="1">
      <alignment horizontal="left" vertical="center" wrapText="1"/>
    </xf>
    <xf numFmtId="0" fontId="4" fillId="2" borderId="17" xfId="0" applyNumberFormat="1" applyFont="1" applyFill="1" applyBorder="1" applyAlignment="1" applyProtection="1">
      <alignment horizontal="left" vertical="center" wrapText="1"/>
    </xf>
    <xf numFmtId="179" fontId="4" fillId="2" borderId="25" xfId="0" applyNumberFormat="1" applyFont="1" applyFill="1" applyBorder="1" applyAlignment="1" applyProtection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left" vertical="center" wrapText="1"/>
    </xf>
    <xf numFmtId="0" fontId="4" fillId="2" borderId="66" xfId="0" applyNumberFormat="1" applyFont="1" applyFill="1" applyBorder="1" applyAlignment="1" applyProtection="1">
      <alignment horizontal="left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9" fillId="2" borderId="18" xfId="0" applyNumberFormat="1" applyFont="1" applyFill="1" applyBorder="1" applyAlignment="1" applyProtection="1">
      <alignment horizontal="center" vertical="center" wrapText="1"/>
    </xf>
    <xf numFmtId="0" fontId="10" fillId="2" borderId="18" xfId="0" applyNumberFormat="1" applyFont="1" applyFill="1" applyBorder="1" applyAlignment="1" applyProtection="1">
      <alignment horizontal="center" vertical="center" wrapText="1"/>
    </xf>
    <xf numFmtId="179" fontId="24" fillId="0" borderId="48" xfId="0" applyNumberFormat="1" applyFont="1" applyFill="1" applyBorder="1" applyAlignment="1">
      <alignment horizontal="center" vertical="center"/>
    </xf>
    <xf numFmtId="179" fontId="4" fillId="2" borderId="24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4" fillId="2" borderId="29" xfId="0" applyNumberFormat="1" applyFont="1" applyFill="1" applyBorder="1" applyAlignment="1" applyProtection="1">
      <alignment horizontal="left" vertical="center" wrapText="1"/>
    </xf>
    <xf numFmtId="0" fontId="9" fillId="2" borderId="23" xfId="0" applyNumberFormat="1" applyFont="1" applyFill="1" applyBorder="1" applyAlignment="1" applyProtection="1">
      <alignment horizontal="center" vertical="center" wrapText="1"/>
    </xf>
    <xf numFmtId="0" fontId="10" fillId="2" borderId="23" xfId="0" applyNumberFormat="1" applyFont="1" applyFill="1" applyBorder="1" applyAlignment="1" applyProtection="1">
      <alignment horizontal="center" vertical="center" wrapText="1"/>
    </xf>
    <xf numFmtId="179" fontId="24" fillId="0" borderId="50" xfId="0" applyNumberFormat="1" applyFont="1" applyFill="1" applyBorder="1" applyAlignment="1">
      <alignment horizontal="center" vertical="center"/>
    </xf>
    <xf numFmtId="179" fontId="4" fillId="2" borderId="67" xfId="0" applyNumberFormat="1" applyFont="1" applyFill="1" applyBorder="1" applyAlignment="1" applyProtection="1">
      <alignment horizontal="center" vertical="center" wrapText="1"/>
    </xf>
    <xf numFmtId="0" fontId="9" fillId="2" borderId="9" xfId="0" applyNumberFormat="1" applyFont="1" applyFill="1" applyBorder="1" applyAlignment="1" applyProtection="1">
      <alignment horizontal="center" vertical="center" wrapText="1"/>
    </xf>
    <xf numFmtId="0" fontId="10" fillId="2" borderId="9" xfId="0" applyNumberFormat="1" applyFont="1" applyFill="1" applyBorder="1" applyAlignment="1" applyProtection="1">
      <alignment horizontal="center" vertical="center" wrapText="1"/>
    </xf>
    <xf numFmtId="179" fontId="24" fillId="0" borderId="9" xfId="0" applyNumberFormat="1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 wrapText="1"/>
    </xf>
    <xf numFmtId="0" fontId="9" fillId="2" borderId="68" xfId="0" applyNumberFormat="1" applyFont="1" applyFill="1" applyBorder="1" applyAlignment="1" applyProtection="1">
      <alignment horizontal="center" vertical="center" wrapText="1"/>
    </xf>
    <xf numFmtId="179" fontId="24" fillId="0" borderId="69" xfId="0" applyNumberFormat="1" applyFont="1" applyFill="1" applyBorder="1" applyAlignment="1">
      <alignment horizontal="center" vertical="center"/>
    </xf>
    <xf numFmtId="0" fontId="9" fillId="2" borderId="70" xfId="0" applyNumberFormat="1" applyFont="1" applyFill="1" applyBorder="1" applyAlignment="1" applyProtection="1">
      <alignment horizontal="center" vertical="center" wrapText="1"/>
    </xf>
    <xf numFmtId="179" fontId="4" fillId="2" borderId="71" xfId="0" applyNumberFormat="1" applyFont="1" applyFill="1" applyBorder="1" applyAlignment="1" applyProtection="1">
      <alignment horizontal="center" vertical="center" wrapText="1"/>
    </xf>
    <xf numFmtId="179" fontId="10" fillId="2" borderId="2" xfId="0" applyNumberFormat="1" applyFont="1" applyFill="1" applyBorder="1" applyAlignment="1" applyProtection="1">
      <alignment horizontal="center" vertical="center" wrapText="1"/>
    </xf>
    <xf numFmtId="179" fontId="7" fillId="3" borderId="14" xfId="49" applyNumberFormat="1" applyFont="1" applyFill="1" applyBorder="1" applyAlignment="1">
      <alignment horizontal="right" vertical="center" wrapText="1"/>
    </xf>
    <xf numFmtId="179" fontId="10" fillId="2" borderId="9" xfId="0" applyNumberFormat="1" applyFont="1" applyFill="1" applyBorder="1" applyAlignment="1" applyProtection="1">
      <alignment horizontal="center" vertical="center" wrapText="1"/>
    </xf>
    <xf numFmtId="179" fontId="24" fillId="0" borderId="10" xfId="0" applyNumberFormat="1" applyFont="1" applyFill="1" applyBorder="1" applyAlignment="1">
      <alignment horizontal="center" vertical="center"/>
    </xf>
    <xf numFmtId="0" fontId="12" fillId="3" borderId="26" xfId="49" applyFont="1" applyFill="1" applyBorder="1" applyAlignment="1">
      <alignment horizontal="left" vertical="top" wrapText="1"/>
    </xf>
    <xf numFmtId="0" fontId="12" fillId="3" borderId="27" xfId="49" applyFont="1" applyFill="1" applyBorder="1" applyAlignment="1">
      <alignment horizontal="left" vertical="top" wrapText="1"/>
    </xf>
    <xf numFmtId="0" fontId="12" fillId="3" borderId="28" xfId="49" applyFont="1" applyFill="1" applyBorder="1" applyAlignment="1">
      <alignment horizontal="left" vertical="top" wrapText="1"/>
    </xf>
    <xf numFmtId="0" fontId="7" fillId="3" borderId="0" xfId="49" applyFont="1" applyFill="1" applyBorder="1" applyAlignment="1">
      <alignment horizontal="right" wrapText="1"/>
    </xf>
    <xf numFmtId="0" fontId="7" fillId="3" borderId="58" xfId="49" applyFont="1" applyFill="1" applyBorder="1" applyAlignment="1">
      <alignment horizontal="center" vertical="center" wrapText="1"/>
    </xf>
    <xf numFmtId="0" fontId="7" fillId="3" borderId="13" xfId="49" applyFont="1" applyFill="1" applyBorder="1" applyAlignment="1">
      <alignment horizontal="left" vertical="center" wrapText="1"/>
    </xf>
    <xf numFmtId="0" fontId="7" fillId="3" borderId="13" xfId="49" applyFont="1" applyFill="1" applyBorder="1" applyAlignment="1">
      <alignment horizontal="right" vertical="center" wrapText="1"/>
    </xf>
    <xf numFmtId="0" fontId="7" fillId="3" borderId="59" xfId="49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3" borderId="60" xfId="49" applyFont="1" applyFill="1" applyBorder="1" applyAlignment="1">
      <alignment horizontal="center" vertical="center" wrapText="1"/>
    </xf>
    <xf numFmtId="0" fontId="7" fillId="3" borderId="61" xfId="49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3" borderId="62" xfId="49" applyFont="1" applyFill="1" applyBorder="1" applyAlignment="1">
      <alignment horizontal="right" vertical="center" wrapText="1"/>
    </xf>
    <xf numFmtId="0" fontId="12" fillId="3" borderId="0" xfId="49" applyFont="1" applyFill="1" applyBorder="1" applyAlignment="1">
      <alignment horizontal="right" wrapText="1"/>
    </xf>
    <xf numFmtId="182" fontId="4" fillId="2" borderId="2" xfId="0" applyNumberFormat="1" applyFont="1" applyFill="1" applyBorder="1" applyAlignment="1" applyProtection="1">
      <alignment horizontal="right" vertical="center" wrapText="1"/>
    </xf>
    <xf numFmtId="182" fontId="4" fillId="2" borderId="3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25" fillId="2" borderId="31" xfId="0" applyNumberFormat="1" applyFont="1" applyFill="1" applyBorder="1" applyAlignment="1" applyProtection="1">
      <alignment horizontal="center" vertical="center" wrapText="1"/>
    </xf>
    <xf numFmtId="0" fontId="25" fillId="2" borderId="24" xfId="0" applyNumberFormat="1" applyFont="1" applyFill="1" applyBorder="1" applyAlignment="1" applyProtection="1">
      <alignment horizontal="center" vertical="center" wrapText="1"/>
    </xf>
    <xf numFmtId="0" fontId="25" fillId="2" borderId="30" xfId="0" applyNumberFormat="1" applyFont="1" applyFill="1" applyBorder="1" applyAlignment="1" applyProtection="1">
      <alignment horizontal="center" vertical="center" wrapText="1"/>
    </xf>
    <xf numFmtId="0" fontId="25" fillId="2" borderId="2" xfId="0" applyNumberFormat="1" applyFont="1" applyFill="1" applyBorder="1" applyAlignment="1" applyProtection="1">
      <alignment horizontal="center" vertical="center" wrapText="1"/>
    </xf>
    <xf numFmtId="0" fontId="25" fillId="2" borderId="37" xfId="0" applyNumberFormat="1" applyFont="1" applyFill="1" applyBorder="1" applyAlignment="1" applyProtection="1">
      <alignment horizontal="center" vertical="center" wrapText="1"/>
    </xf>
    <xf numFmtId="0" fontId="25" fillId="2" borderId="25" xfId="0" applyNumberFormat="1" applyFont="1" applyFill="1" applyBorder="1" applyAlignment="1" applyProtection="1">
      <alignment horizontal="center" vertical="center" wrapText="1"/>
    </xf>
    <xf numFmtId="0" fontId="25" fillId="2" borderId="72" xfId="0" applyNumberFormat="1" applyFont="1" applyFill="1" applyBorder="1" applyAlignment="1" applyProtection="1">
      <alignment horizontal="center" vertical="center" wrapText="1"/>
    </xf>
    <xf numFmtId="0" fontId="25" fillId="2" borderId="1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25" fillId="2" borderId="4" xfId="0" applyNumberFormat="1" applyFont="1" applyFill="1" applyBorder="1" applyAlignment="1" applyProtection="1">
      <alignment horizontal="center" vertical="center" wrapText="1"/>
    </xf>
    <xf numFmtId="0" fontId="25" fillId="2" borderId="3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showGridLines="0" workbookViewId="0">
      <selection activeCell="A1" sqref="A1:K1"/>
    </sheetView>
  </sheetViews>
  <sheetFormatPr defaultColWidth="9" defaultRowHeight="14.25"/>
  <cols>
    <col min="1" max="1" width="4.375" customWidth="1"/>
    <col min="2" max="2" width="6.75" customWidth="1"/>
    <col min="3" max="3" width="5.25" customWidth="1"/>
    <col min="4" max="4" width="13.375" customWidth="1"/>
    <col min="5" max="5" width="16.625" customWidth="1"/>
    <col min="6" max="6" width="4.5" customWidth="1"/>
    <col min="7" max="7" width="7.5" customWidth="1"/>
    <col min="8" max="8" width="10.125" customWidth="1"/>
    <col min="9" max="9" width="1.875" customWidth="1"/>
    <col min="10" max="11" width="8.25" customWidth="1"/>
  </cols>
  <sheetData>
    <row r="1" ht="30.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7.25" customHeight="1" spans="1:11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7" t="s">
        <v>3</v>
      </c>
      <c r="K2" s="7"/>
    </row>
    <row r="3" ht="23.45" customHeight="1" spans="1:11">
      <c r="A3" s="291" t="s">
        <v>4</v>
      </c>
      <c r="B3" s="292" t="s">
        <v>5</v>
      </c>
      <c r="C3" s="293"/>
      <c r="D3" s="291" t="s">
        <v>6</v>
      </c>
      <c r="E3" s="291" t="s">
        <v>7</v>
      </c>
      <c r="F3" s="291" t="s">
        <v>8</v>
      </c>
      <c r="G3" s="291" t="s">
        <v>9</v>
      </c>
      <c r="H3" s="294" t="s">
        <v>10</v>
      </c>
      <c r="I3" s="300"/>
      <c r="J3" s="300"/>
      <c r="K3" s="301"/>
    </row>
    <row r="4" ht="38.25" customHeight="1" spans="1:11">
      <c r="A4" s="295"/>
      <c r="B4" s="296"/>
      <c r="C4" s="297"/>
      <c r="D4" s="295"/>
      <c r="E4" s="295"/>
      <c r="F4" s="295"/>
      <c r="G4" s="295"/>
      <c r="H4" s="298" t="s">
        <v>11</v>
      </c>
      <c r="I4" s="294" t="s">
        <v>12</v>
      </c>
      <c r="J4" s="301"/>
      <c r="K4" s="298" t="s">
        <v>13</v>
      </c>
    </row>
    <row r="5" ht="24.95" customHeight="1" spans="1:11">
      <c r="A5" s="8" t="s">
        <v>14</v>
      </c>
      <c r="B5" s="9" t="s">
        <v>14</v>
      </c>
      <c r="C5" s="10"/>
      <c r="D5" s="11" t="s">
        <v>15</v>
      </c>
      <c r="E5" s="11" t="s">
        <v>14</v>
      </c>
      <c r="F5" s="8" t="s">
        <v>14</v>
      </c>
      <c r="G5" s="20" t="s">
        <v>14</v>
      </c>
      <c r="H5" s="14" t="s">
        <v>14</v>
      </c>
      <c r="I5" s="12" t="s">
        <v>14</v>
      </c>
      <c r="J5" s="13"/>
      <c r="K5" s="14" t="s">
        <v>14</v>
      </c>
    </row>
    <row r="6" ht="26.45" customHeight="1" spans="1:11">
      <c r="A6" s="8" t="s">
        <v>14</v>
      </c>
      <c r="B6" s="9" t="s">
        <v>16</v>
      </c>
      <c r="C6" s="10"/>
      <c r="D6" s="11" t="s">
        <v>17</v>
      </c>
      <c r="E6" s="11" t="s">
        <v>14</v>
      </c>
      <c r="F6" s="8" t="s">
        <v>14</v>
      </c>
      <c r="G6" s="20" t="s">
        <v>14</v>
      </c>
      <c r="H6" s="14" t="s">
        <v>14</v>
      </c>
      <c r="I6" s="12" t="s">
        <v>14</v>
      </c>
      <c r="J6" s="13"/>
      <c r="K6" s="14" t="s">
        <v>14</v>
      </c>
    </row>
    <row r="7" ht="24.95" customHeight="1" spans="1:11">
      <c r="A7" s="8" t="s">
        <v>18</v>
      </c>
      <c r="B7" s="9" t="s">
        <v>19</v>
      </c>
      <c r="C7" s="10"/>
      <c r="D7" s="11" t="s">
        <v>20</v>
      </c>
      <c r="E7" s="11" t="s">
        <v>14</v>
      </c>
      <c r="F7" s="8" t="s">
        <v>21</v>
      </c>
      <c r="G7" s="20" t="s">
        <v>22</v>
      </c>
      <c r="H7" s="14" t="s">
        <v>14</v>
      </c>
      <c r="I7" s="12" t="s">
        <v>14</v>
      </c>
      <c r="J7" s="13"/>
      <c r="K7" s="14" t="s">
        <v>14</v>
      </c>
    </row>
    <row r="8" ht="26.45" customHeight="1" spans="1:11">
      <c r="A8" s="8" t="s">
        <v>23</v>
      </c>
      <c r="B8" s="9" t="s">
        <v>24</v>
      </c>
      <c r="C8" s="10"/>
      <c r="D8" s="11" t="s">
        <v>25</v>
      </c>
      <c r="E8" s="11" t="s">
        <v>14</v>
      </c>
      <c r="F8" s="8" t="s">
        <v>26</v>
      </c>
      <c r="G8" s="20" t="s">
        <v>22</v>
      </c>
      <c r="H8" s="14" t="s">
        <v>14</v>
      </c>
      <c r="I8" s="12" t="s">
        <v>14</v>
      </c>
      <c r="J8" s="13"/>
      <c r="K8" s="14" t="s">
        <v>14</v>
      </c>
    </row>
    <row r="9" ht="24.95" customHeight="1" spans="1:11">
      <c r="A9" s="8" t="s">
        <v>27</v>
      </c>
      <c r="B9" s="9" t="s">
        <v>28</v>
      </c>
      <c r="C9" s="10"/>
      <c r="D9" s="11" t="s">
        <v>29</v>
      </c>
      <c r="E9" s="11" t="s">
        <v>14</v>
      </c>
      <c r="F9" s="8" t="s">
        <v>26</v>
      </c>
      <c r="G9" s="20" t="s">
        <v>22</v>
      </c>
      <c r="H9" s="14" t="s">
        <v>14</v>
      </c>
      <c r="I9" s="12" t="s">
        <v>14</v>
      </c>
      <c r="J9" s="13"/>
      <c r="K9" s="14" t="s">
        <v>14</v>
      </c>
    </row>
    <row r="10" ht="24.95" customHeight="1" spans="1:11">
      <c r="A10" s="8" t="s">
        <v>30</v>
      </c>
      <c r="B10" s="9" t="s">
        <v>31</v>
      </c>
      <c r="C10" s="10"/>
      <c r="D10" s="11" t="s">
        <v>32</v>
      </c>
      <c r="E10" s="11" t="s">
        <v>14</v>
      </c>
      <c r="F10" s="8" t="s">
        <v>26</v>
      </c>
      <c r="G10" s="20" t="s">
        <v>22</v>
      </c>
      <c r="H10" s="14" t="s">
        <v>14</v>
      </c>
      <c r="I10" s="12" t="s">
        <v>14</v>
      </c>
      <c r="J10" s="13"/>
      <c r="K10" s="14" t="s">
        <v>14</v>
      </c>
    </row>
    <row r="11" ht="24.95" customHeight="1" spans="1:11">
      <c r="A11" s="8" t="s">
        <v>33</v>
      </c>
      <c r="B11" s="9" t="s">
        <v>34</v>
      </c>
      <c r="C11" s="10"/>
      <c r="D11" s="11" t="s">
        <v>35</v>
      </c>
      <c r="E11" s="11" t="s">
        <v>14</v>
      </c>
      <c r="F11" s="8" t="s">
        <v>36</v>
      </c>
      <c r="G11" s="20" t="s">
        <v>22</v>
      </c>
      <c r="H11" s="14" t="s">
        <v>14</v>
      </c>
      <c r="I11" s="12" t="s">
        <v>14</v>
      </c>
      <c r="J11" s="13"/>
      <c r="K11" s="14" t="s">
        <v>14</v>
      </c>
    </row>
    <row r="12" ht="24.95" customHeight="1" spans="1:11">
      <c r="A12" s="8" t="s">
        <v>37</v>
      </c>
      <c r="B12" s="9" t="s">
        <v>38</v>
      </c>
      <c r="C12" s="10"/>
      <c r="D12" s="11" t="s">
        <v>39</v>
      </c>
      <c r="E12" s="11" t="s">
        <v>14</v>
      </c>
      <c r="F12" s="8" t="s">
        <v>26</v>
      </c>
      <c r="G12" s="20" t="s">
        <v>22</v>
      </c>
      <c r="H12" s="14" t="s">
        <v>14</v>
      </c>
      <c r="I12" s="12" t="s">
        <v>14</v>
      </c>
      <c r="J12" s="13"/>
      <c r="K12" s="14" t="s">
        <v>14</v>
      </c>
    </row>
    <row r="13" ht="26.45" customHeight="1" spans="1:11">
      <c r="A13" s="8" t="s">
        <v>40</v>
      </c>
      <c r="B13" s="9" t="s">
        <v>41</v>
      </c>
      <c r="C13" s="10"/>
      <c r="D13" s="11" t="s">
        <v>42</v>
      </c>
      <c r="E13" s="11" t="s">
        <v>14</v>
      </c>
      <c r="F13" s="8" t="s">
        <v>36</v>
      </c>
      <c r="G13" s="20" t="s">
        <v>22</v>
      </c>
      <c r="H13" s="14" t="s">
        <v>14</v>
      </c>
      <c r="I13" s="12" t="s">
        <v>14</v>
      </c>
      <c r="J13" s="13"/>
      <c r="K13" s="14" t="s">
        <v>14</v>
      </c>
    </row>
    <row r="14" ht="24.95" customHeight="1" spans="1:11">
      <c r="A14" s="8" t="s">
        <v>43</v>
      </c>
      <c r="B14" s="9" t="s">
        <v>44</v>
      </c>
      <c r="C14" s="10"/>
      <c r="D14" s="11" t="s">
        <v>45</v>
      </c>
      <c r="E14" s="11" t="s">
        <v>14</v>
      </c>
      <c r="F14" s="8" t="s">
        <v>46</v>
      </c>
      <c r="G14" s="20" t="s">
        <v>22</v>
      </c>
      <c r="H14" s="14" t="s">
        <v>14</v>
      </c>
      <c r="I14" s="12" t="s">
        <v>14</v>
      </c>
      <c r="J14" s="13"/>
      <c r="K14" s="14" t="s">
        <v>14</v>
      </c>
    </row>
    <row r="15" ht="24.95" customHeight="1" spans="1:11">
      <c r="A15" s="8" t="s">
        <v>47</v>
      </c>
      <c r="B15" s="9" t="s">
        <v>48</v>
      </c>
      <c r="C15" s="10"/>
      <c r="D15" s="11" t="s">
        <v>49</v>
      </c>
      <c r="E15" s="11" t="s">
        <v>14</v>
      </c>
      <c r="F15" s="8" t="s">
        <v>26</v>
      </c>
      <c r="G15" s="20" t="s">
        <v>22</v>
      </c>
      <c r="H15" s="14" t="s">
        <v>14</v>
      </c>
      <c r="I15" s="12" t="s">
        <v>14</v>
      </c>
      <c r="J15" s="13"/>
      <c r="K15" s="14" t="s">
        <v>14</v>
      </c>
    </row>
    <row r="16" ht="24.95" customHeight="1" spans="1:11">
      <c r="A16" s="8" t="s">
        <v>14</v>
      </c>
      <c r="B16" s="9" t="s">
        <v>50</v>
      </c>
      <c r="C16" s="10"/>
      <c r="D16" s="11" t="s">
        <v>51</v>
      </c>
      <c r="E16" s="11" t="s">
        <v>14</v>
      </c>
      <c r="F16" s="8" t="s">
        <v>14</v>
      </c>
      <c r="G16" s="20" t="s">
        <v>14</v>
      </c>
      <c r="H16" s="14" t="s">
        <v>14</v>
      </c>
      <c r="I16" s="12" t="s">
        <v>14</v>
      </c>
      <c r="J16" s="13"/>
      <c r="K16" s="14" t="s">
        <v>14</v>
      </c>
    </row>
    <row r="17" ht="24.95" customHeight="1" spans="1:11">
      <c r="A17" s="8" t="s">
        <v>52</v>
      </c>
      <c r="B17" s="9" t="s">
        <v>53</v>
      </c>
      <c r="C17" s="10"/>
      <c r="D17" s="11" t="s">
        <v>54</v>
      </c>
      <c r="E17" s="11" t="s">
        <v>14</v>
      </c>
      <c r="F17" s="8" t="s">
        <v>26</v>
      </c>
      <c r="G17" s="20" t="s">
        <v>22</v>
      </c>
      <c r="H17" s="14" t="s">
        <v>14</v>
      </c>
      <c r="I17" s="12" t="s">
        <v>14</v>
      </c>
      <c r="J17" s="13"/>
      <c r="K17" s="14" t="s">
        <v>14</v>
      </c>
    </row>
    <row r="18" ht="24.95" customHeight="1" spans="1:11">
      <c r="A18" s="8" t="s">
        <v>55</v>
      </c>
      <c r="B18" s="9" t="s">
        <v>56</v>
      </c>
      <c r="C18" s="10"/>
      <c r="D18" s="11" t="s">
        <v>57</v>
      </c>
      <c r="E18" s="11" t="s">
        <v>14</v>
      </c>
      <c r="F18" s="8" t="s">
        <v>26</v>
      </c>
      <c r="G18" s="20" t="s">
        <v>22</v>
      </c>
      <c r="H18" s="14" t="s">
        <v>14</v>
      </c>
      <c r="I18" s="12" t="s">
        <v>14</v>
      </c>
      <c r="J18" s="13"/>
      <c r="K18" s="14" t="s">
        <v>14</v>
      </c>
    </row>
    <row r="19" ht="37.35" customHeight="1" spans="1:11">
      <c r="A19" s="8" t="s">
        <v>58</v>
      </c>
      <c r="B19" s="9" t="s">
        <v>59</v>
      </c>
      <c r="C19" s="10"/>
      <c r="D19" s="11" t="s">
        <v>60</v>
      </c>
      <c r="E19" s="11" t="s">
        <v>14</v>
      </c>
      <c r="F19" s="8" t="s">
        <v>26</v>
      </c>
      <c r="G19" s="20" t="s">
        <v>22</v>
      </c>
      <c r="H19" s="14" t="s">
        <v>14</v>
      </c>
      <c r="I19" s="12" t="s">
        <v>14</v>
      </c>
      <c r="J19" s="13"/>
      <c r="K19" s="14" t="s">
        <v>14</v>
      </c>
    </row>
    <row r="20" ht="26.45" customHeight="1" spans="1:11">
      <c r="A20" s="8" t="s">
        <v>61</v>
      </c>
      <c r="B20" s="9" t="s">
        <v>62</v>
      </c>
      <c r="C20" s="10"/>
      <c r="D20" s="11" t="s">
        <v>63</v>
      </c>
      <c r="E20" s="11" t="s">
        <v>14</v>
      </c>
      <c r="F20" s="8" t="s">
        <v>26</v>
      </c>
      <c r="G20" s="20" t="s">
        <v>22</v>
      </c>
      <c r="H20" s="14" t="s">
        <v>14</v>
      </c>
      <c r="I20" s="12" t="s">
        <v>14</v>
      </c>
      <c r="J20" s="13"/>
      <c r="K20" s="14" t="s">
        <v>14</v>
      </c>
    </row>
    <row r="21" ht="24.95" customHeight="1" spans="1:11">
      <c r="A21" s="8" t="s">
        <v>64</v>
      </c>
      <c r="B21" s="9" t="s">
        <v>65</v>
      </c>
      <c r="C21" s="10"/>
      <c r="D21" s="11" t="s">
        <v>66</v>
      </c>
      <c r="E21" s="11" t="s">
        <v>14</v>
      </c>
      <c r="F21" s="8" t="s">
        <v>26</v>
      </c>
      <c r="G21" s="20" t="s">
        <v>22</v>
      </c>
      <c r="H21" s="14" t="s">
        <v>14</v>
      </c>
      <c r="I21" s="12" t="s">
        <v>14</v>
      </c>
      <c r="J21" s="13"/>
      <c r="K21" s="14" t="s">
        <v>14</v>
      </c>
    </row>
    <row r="22" ht="20.45" customHeight="1" spans="1:11">
      <c r="A22" s="18" t="s">
        <v>67</v>
      </c>
      <c r="B22" s="19"/>
      <c r="C22" s="19"/>
      <c r="D22" s="19"/>
      <c r="E22" s="19"/>
      <c r="F22" s="19"/>
      <c r="G22" s="19"/>
      <c r="H22" s="19"/>
      <c r="I22" s="12" t="s">
        <v>14</v>
      </c>
      <c r="J22" s="13"/>
      <c r="K22" s="14" t="s">
        <v>14</v>
      </c>
    </row>
    <row r="23" ht="20.45" customHeight="1" spans="1:11">
      <c r="A23" s="18" t="s">
        <v>68</v>
      </c>
      <c r="B23" s="19"/>
      <c r="C23" s="19"/>
      <c r="D23" s="19"/>
      <c r="E23" s="19"/>
      <c r="F23" s="19"/>
      <c r="G23" s="19"/>
      <c r="H23" s="19"/>
      <c r="I23" s="12" t="s">
        <v>14</v>
      </c>
      <c r="J23" s="13"/>
      <c r="K23" s="14" t="s">
        <v>14</v>
      </c>
    </row>
    <row r="24" ht="17.85" customHeight="1" spans="1:11">
      <c r="A24" s="299" t="s">
        <v>14</v>
      </c>
      <c r="B24" s="299"/>
      <c r="C24" s="299"/>
      <c r="D24" s="299"/>
      <c r="E24" s="299"/>
      <c r="F24" s="299"/>
      <c r="G24" s="299"/>
      <c r="H24" s="299"/>
      <c r="I24" s="299"/>
      <c r="J24" s="299"/>
      <c r="K24" s="299"/>
    </row>
  </sheetData>
  <mergeCells count="51">
    <mergeCell ref="A1:K1"/>
    <mergeCell ref="A2:B2"/>
    <mergeCell ref="C2:I2"/>
    <mergeCell ref="J2:K2"/>
    <mergeCell ref="H3:K3"/>
    <mergeCell ref="I4:J4"/>
    <mergeCell ref="B5:C5"/>
    <mergeCell ref="I5:J5"/>
    <mergeCell ref="B6:C6"/>
    <mergeCell ref="I6:J6"/>
    <mergeCell ref="B7:C7"/>
    <mergeCell ref="I7:J7"/>
    <mergeCell ref="B8:C8"/>
    <mergeCell ref="I8:J8"/>
    <mergeCell ref="B9:C9"/>
    <mergeCell ref="I9:J9"/>
    <mergeCell ref="B10:C10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A22:H22"/>
    <mergeCell ref="I22:J22"/>
    <mergeCell ref="A23:H23"/>
    <mergeCell ref="I23:J23"/>
    <mergeCell ref="A24:K24"/>
    <mergeCell ref="A3:A4"/>
    <mergeCell ref="D3:D4"/>
    <mergeCell ref="E3:E4"/>
    <mergeCell ref="F3:F4"/>
    <mergeCell ref="G3:G4"/>
    <mergeCell ref="B3:C4"/>
  </mergeCells>
  <pageMargins left="0.42" right="0.42" top="0.75" bottom="0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showGridLines="0" workbookViewId="0">
      <selection activeCell="D4" sqref="D4"/>
    </sheetView>
  </sheetViews>
  <sheetFormatPr defaultColWidth="9" defaultRowHeight="14.25"/>
  <cols>
    <col min="1" max="1" width="6.75" customWidth="1"/>
    <col min="2" max="2" width="3.875" customWidth="1"/>
    <col min="3" max="3" width="8.75" customWidth="1"/>
    <col min="4" max="4" width="12.125" customWidth="1"/>
    <col min="5" max="5" width="10.625" customWidth="1"/>
    <col min="6" max="6" width="3.875" customWidth="1"/>
    <col min="7" max="7" width="3.375" customWidth="1"/>
    <col min="8" max="8" width="6.25" customWidth="1"/>
    <col min="9" max="9" width="4.375" customWidth="1"/>
    <col min="10" max="10" width="7.75" customWidth="1"/>
    <col min="11" max="11" width="3.625" customWidth="1"/>
    <col min="12" max="12" width="6.125" customWidth="1"/>
    <col min="13" max="13" width="9.625" customWidth="1"/>
  </cols>
  <sheetData>
    <row r="1" ht="30.2" customHeight="1" spans="1:13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7.85" customHeight="1" spans="1:13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 t="s">
        <v>70</v>
      </c>
      <c r="J2" s="3"/>
      <c r="K2" s="3"/>
      <c r="L2" s="7" t="s">
        <v>3</v>
      </c>
      <c r="M2" s="7"/>
    </row>
    <row r="3" ht="32.25" customHeight="1" spans="1:13">
      <c r="A3" s="4" t="s">
        <v>4</v>
      </c>
      <c r="B3" s="5" t="s">
        <v>5</v>
      </c>
      <c r="C3" s="6"/>
      <c r="D3" s="4" t="s">
        <v>6</v>
      </c>
      <c r="E3" s="4" t="s">
        <v>71</v>
      </c>
      <c r="F3" s="5" t="s">
        <v>72</v>
      </c>
      <c r="G3" s="6"/>
      <c r="H3" s="5" t="s">
        <v>73</v>
      </c>
      <c r="I3" s="6"/>
      <c r="J3" s="4" t="s">
        <v>74</v>
      </c>
      <c r="K3" s="5" t="s">
        <v>75</v>
      </c>
      <c r="L3" s="6"/>
      <c r="M3" s="4" t="s">
        <v>76</v>
      </c>
    </row>
    <row r="4" ht="26.45" customHeight="1" spans="1:13">
      <c r="A4" s="8" t="s">
        <v>18</v>
      </c>
      <c r="B4" s="9" t="s">
        <v>16</v>
      </c>
      <c r="C4" s="10"/>
      <c r="D4" s="11" t="s">
        <v>17</v>
      </c>
      <c r="E4" s="11" t="s">
        <v>14</v>
      </c>
      <c r="F4" s="12" t="s">
        <v>14</v>
      </c>
      <c r="G4" s="13"/>
      <c r="H4" s="12" t="s">
        <v>14</v>
      </c>
      <c r="I4" s="13"/>
      <c r="J4" s="14" t="s">
        <v>14</v>
      </c>
      <c r="K4" s="12" t="s">
        <v>14</v>
      </c>
      <c r="L4" s="13"/>
      <c r="M4" s="11" t="s">
        <v>14</v>
      </c>
    </row>
    <row r="5" ht="37.35" customHeight="1" spans="1:13">
      <c r="A5" s="8" t="s">
        <v>77</v>
      </c>
      <c r="B5" s="9" t="s">
        <v>78</v>
      </c>
      <c r="C5" s="10"/>
      <c r="D5" s="11" t="s">
        <v>79</v>
      </c>
      <c r="E5" s="11" t="s">
        <v>14</v>
      </c>
      <c r="F5" s="12" t="s">
        <v>14</v>
      </c>
      <c r="G5" s="13"/>
      <c r="H5" s="12" t="s">
        <v>14</v>
      </c>
      <c r="I5" s="13"/>
      <c r="J5" s="14" t="s">
        <v>14</v>
      </c>
      <c r="K5" s="12" t="s">
        <v>14</v>
      </c>
      <c r="L5" s="13"/>
      <c r="M5" s="11" t="s">
        <v>14</v>
      </c>
    </row>
    <row r="6" ht="69.95" customHeight="1" spans="1:13">
      <c r="A6" s="8" t="s">
        <v>80</v>
      </c>
      <c r="B6" s="9" t="s">
        <v>81</v>
      </c>
      <c r="C6" s="10"/>
      <c r="D6" s="11" t="s">
        <v>82</v>
      </c>
      <c r="E6" s="11" t="s">
        <v>83</v>
      </c>
      <c r="F6" s="288">
        <v>13</v>
      </c>
      <c r="G6" s="289"/>
      <c r="H6" s="12" t="s">
        <v>14</v>
      </c>
      <c r="I6" s="13"/>
      <c r="J6" s="14" t="s">
        <v>14</v>
      </c>
      <c r="K6" s="12" t="s">
        <v>14</v>
      </c>
      <c r="L6" s="13"/>
      <c r="M6" s="11" t="s">
        <v>84</v>
      </c>
    </row>
    <row r="7" ht="20.45" customHeight="1" spans="1:13">
      <c r="A7" s="8" t="s">
        <v>14</v>
      </c>
      <c r="B7" s="9" t="s">
        <v>14</v>
      </c>
      <c r="C7" s="10"/>
      <c r="D7" s="11" t="s">
        <v>85</v>
      </c>
      <c r="E7" s="11" t="s">
        <v>14</v>
      </c>
      <c r="F7" s="12" t="s">
        <v>14</v>
      </c>
      <c r="G7" s="13"/>
      <c r="H7" s="12" t="s">
        <v>14</v>
      </c>
      <c r="I7" s="13"/>
      <c r="J7" s="14" t="s">
        <v>14</v>
      </c>
      <c r="K7" s="12" t="s">
        <v>14</v>
      </c>
      <c r="L7" s="13"/>
      <c r="M7" s="11" t="s">
        <v>14</v>
      </c>
    </row>
    <row r="8" ht="20.45" customHeight="1" spans="1:13">
      <c r="A8" s="8" t="s">
        <v>23</v>
      </c>
      <c r="B8" s="9" t="s">
        <v>50</v>
      </c>
      <c r="C8" s="10"/>
      <c r="D8" s="11" t="s">
        <v>51</v>
      </c>
      <c r="E8" s="11" t="s">
        <v>14</v>
      </c>
      <c r="F8" s="12" t="s">
        <v>14</v>
      </c>
      <c r="G8" s="13"/>
      <c r="H8" s="12" t="s">
        <v>14</v>
      </c>
      <c r="I8" s="13"/>
      <c r="J8" s="14" t="s">
        <v>14</v>
      </c>
      <c r="K8" s="12" t="s">
        <v>14</v>
      </c>
      <c r="L8" s="13"/>
      <c r="M8" s="11" t="s">
        <v>14</v>
      </c>
    </row>
    <row r="9" ht="59.1" customHeight="1" spans="1:13">
      <c r="A9" s="8" t="s">
        <v>86</v>
      </c>
      <c r="B9" s="9" t="s">
        <v>87</v>
      </c>
      <c r="C9" s="10"/>
      <c r="D9" s="11" t="s">
        <v>88</v>
      </c>
      <c r="E9" s="11" t="s">
        <v>83</v>
      </c>
      <c r="F9" s="12" t="s">
        <v>14</v>
      </c>
      <c r="G9" s="13"/>
      <c r="H9" s="12" t="s">
        <v>14</v>
      </c>
      <c r="I9" s="13"/>
      <c r="J9" s="14" t="s">
        <v>14</v>
      </c>
      <c r="K9" s="12" t="s">
        <v>14</v>
      </c>
      <c r="L9" s="13"/>
      <c r="M9" s="11" t="s">
        <v>89</v>
      </c>
    </row>
    <row r="10" ht="37.35" customHeight="1" spans="1:13">
      <c r="A10" s="8" t="s">
        <v>90</v>
      </c>
      <c r="B10" s="9" t="s">
        <v>91</v>
      </c>
      <c r="C10" s="10"/>
      <c r="D10" s="11" t="s">
        <v>92</v>
      </c>
      <c r="E10" s="11" t="s">
        <v>93</v>
      </c>
      <c r="F10" s="288">
        <v>20</v>
      </c>
      <c r="G10" s="289"/>
      <c r="H10" s="12" t="s">
        <v>14</v>
      </c>
      <c r="I10" s="13"/>
      <c r="J10" s="14" t="s">
        <v>14</v>
      </c>
      <c r="K10" s="12" t="s">
        <v>14</v>
      </c>
      <c r="L10" s="13"/>
      <c r="M10" s="11" t="s">
        <v>94</v>
      </c>
    </row>
    <row r="11" ht="37.35" customHeight="1" spans="1:13">
      <c r="A11" s="8" t="s">
        <v>95</v>
      </c>
      <c r="B11" s="9" t="s">
        <v>96</v>
      </c>
      <c r="C11" s="10"/>
      <c r="D11" s="11" t="s">
        <v>97</v>
      </c>
      <c r="E11" s="11" t="s">
        <v>98</v>
      </c>
      <c r="F11" s="288">
        <v>30</v>
      </c>
      <c r="G11" s="289"/>
      <c r="H11" s="12" t="s">
        <v>14</v>
      </c>
      <c r="I11" s="13"/>
      <c r="J11" s="14" t="s">
        <v>14</v>
      </c>
      <c r="K11" s="12" t="s">
        <v>14</v>
      </c>
      <c r="L11" s="13"/>
      <c r="M11" s="11" t="s">
        <v>14</v>
      </c>
    </row>
    <row r="12" ht="20.45" customHeight="1" spans="1:13">
      <c r="A12" s="8" t="s">
        <v>14</v>
      </c>
      <c r="B12" s="9" t="s">
        <v>14</v>
      </c>
      <c r="C12" s="10"/>
      <c r="D12" s="11" t="s">
        <v>85</v>
      </c>
      <c r="E12" s="11" t="s">
        <v>14</v>
      </c>
      <c r="F12" s="12" t="s">
        <v>14</v>
      </c>
      <c r="G12" s="13"/>
      <c r="H12" s="12" t="s">
        <v>14</v>
      </c>
      <c r="I12" s="13"/>
      <c r="J12" s="14" t="s">
        <v>14</v>
      </c>
      <c r="K12" s="12" t="s">
        <v>14</v>
      </c>
      <c r="L12" s="13"/>
      <c r="M12" s="11" t="s">
        <v>14</v>
      </c>
    </row>
    <row r="13" ht="21.2" customHeight="1" spans="1:13">
      <c r="A13" s="18" t="s">
        <v>68</v>
      </c>
      <c r="B13" s="19"/>
      <c r="C13" s="19"/>
      <c r="D13" s="19"/>
      <c r="E13" s="19"/>
      <c r="F13" s="19"/>
      <c r="G13" s="19"/>
      <c r="H13" s="12" t="s">
        <v>14</v>
      </c>
      <c r="I13" s="13"/>
      <c r="J13" s="8" t="s">
        <v>14</v>
      </c>
      <c r="K13" s="12" t="s">
        <v>14</v>
      </c>
      <c r="L13" s="13"/>
      <c r="M13" s="8" t="s">
        <v>14</v>
      </c>
    </row>
    <row r="14" ht="23.45" customHeight="1" spans="1:13">
      <c r="A14" s="290" t="s">
        <v>99</v>
      </c>
      <c r="B14" s="290"/>
      <c r="C14" s="290"/>
      <c r="D14" s="290"/>
      <c r="E14" s="290"/>
      <c r="F14" s="290"/>
      <c r="G14" s="290" t="s">
        <v>100</v>
      </c>
      <c r="H14" s="290"/>
      <c r="I14" s="290"/>
      <c r="J14" s="290"/>
      <c r="K14" s="290"/>
      <c r="L14" s="290"/>
      <c r="M14" s="290"/>
    </row>
  </sheetData>
  <mergeCells count="50">
    <mergeCell ref="A1:M1"/>
    <mergeCell ref="A2:B2"/>
    <mergeCell ref="C2:H2"/>
    <mergeCell ref="I2:K2"/>
    <mergeCell ref="L2:M2"/>
    <mergeCell ref="B3:C3"/>
    <mergeCell ref="F3:G3"/>
    <mergeCell ref="H3:I3"/>
    <mergeCell ref="K3:L3"/>
    <mergeCell ref="B4:C4"/>
    <mergeCell ref="F4:G4"/>
    <mergeCell ref="H4:I4"/>
    <mergeCell ref="K4:L4"/>
    <mergeCell ref="B5:C5"/>
    <mergeCell ref="F5:G5"/>
    <mergeCell ref="H5:I5"/>
    <mergeCell ref="K5:L5"/>
    <mergeCell ref="B6:C6"/>
    <mergeCell ref="F6:G6"/>
    <mergeCell ref="H6:I6"/>
    <mergeCell ref="K6:L6"/>
    <mergeCell ref="B7:C7"/>
    <mergeCell ref="F7:G7"/>
    <mergeCell ref="H7:I7"/>
    <mergeCell ref="K7:L7"/>
    <mergeCell ref="B8:C8"/>
    <mergeCell ref="F8:G8"/>
    <mergeCell ref="H8:I8"/>
    <mergeCell ref="K8:L8"/>
    <mergeCell ref="B9:C9"/>
    <mergeCell ref="F9:G9"/>
    <mergeCell ref="H9:I9"/>
    <mergeCell ref="K9:L9"/>
    <mergeCell ref="B10:C10"/>
    <mergeCell ref="F10:G10"/>
    <mergeCell ref="H10:I10"/>
    <mergeCell ref="K10:L10"/>
    <mergeCell ref="B11:C11"/>
    <mergeCell ref="F11:G11"/>
    <mergeCell ref="H11:I11"/>
    <mergeCell ref="K11:L11"/>
    <mergeCell ref="B12:C12"/>
    <mergeCell ref="F12:G12"/>
    <mergeCell ref="H12:I12"/>
    <mergeCell ref="K12:L12"/>
    <mergeCell ref="A13:G13"/>
    <mergeCell ref="H13:I13"/>
    <mergeCell ref="K13:L13"/>
    <mergeCell ref="A14:F14"/>
    <mergeCell ref="G14:M14"/>
  </mergeCells>
  <pageMargins left="0.42" right="0.42" top="0.75" bottom="0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SheetLayoutView="60" workbookViewId="0">
      <selection activeCell="C13" sqref="C13:G13"/>
    </sheetView>
  </sheetViews>
  <sheetFormatPr defaultColWidth="6.75" defaultRowHeight="14.25" outlineLevelCol="6"/>
  <cols>
    <col min="1" max="1" width="15.125" style="171" customWidth="1"/>
    <col min="2" max="2" width="0.625" style="171" customWidth="1"/>
    <col min="3" max="3" width="10.375" style="171" customWidth="1"/>
    <col min="4" max="4" width="18.625" style="171" customWidth="1"/>
    <col min="5" max="5" width="18.375" style="171" customWidth="1"/>
    <col min="6" max="6" width="3.375" style="171" customWidth="1"/>
    <col min="7" max="7" width="4.375" style="171" customWidth="1"/>
    <col min="8" max="16384" width="6.75" style="171"/>
  </cols>
  <sheetData>
    <row r="1" ht="99" customHeight="1" spans="1:7">
      <c r="A1" s="172"/>
      <c r="B1" s="173" t="s">
        <v>101</v>
      </c>
      <c r="C1" s="173"/>
      <c r="D1" s="173"/>
      <c r="E1" s="173"/>
      <c r="F1" s="173"/>
      <c r="G1" s="173"/>
    </row>
    <row r="2" ht="70.5" customHeight="1" spans="1:7">
      <c r="A2" s="174" t="s">
        <v>102</v>
      </c>
      <c r="B2" s="174"/>
      <c r="C2" s="174"/>
      <c r="D2" s="174"/>
      <c r="E2" s="174"/>
      <c r="F2" s="174"/>
      <c r="G2" s="174"/>
    </row>
    <row r="3" ht="37.5" customHeight="1" spans="1:7">
      <c r="A3" s="175" t="s">
        <v>103</v>
      </c>
      <c r="B3" s="175"/>
      <c r="C3" s="176"/>
      <c r="D3" s="176"/>
      <c r="E3" s="176"/>
      <c r="F3" s="176"/>
      <c r="G3" s="176"/>
    </row>
    <row r="4" ht="59.25" customHeight="1" spans="1:7">
      <c r="A4" s="175" t="s">
        <v>104</v>
      </c>
      <c r="B4" s="175"/>
      <c r="C4" s="177" t="s">
        <v>101</v>
      </c>
      <c r="D4" s="177"/>
      <c r="E4" s="177"/>
      <c r="F4" s="177"/>
      <c r="G4" s="177"/>
    </row>
    <row r="5" ht="59.25" customHeight="1" spans="1:7">
      <c r="A5" s="175" t="s">
        <v>105</v>
      </c>
      <c r="B5" s="175"/>
      <c r="C5" s="178" t="s">
        <v>106</v>
      </c>
      <c r="D5" s="177"/>
      <c r="E5" s="177"/>
      <c r="F5" s="177"/>
      <c r="G5" s="177"/>
    </row>
    <row r="6" ht="29.25" customHeight="1" spans="1:7">
      <c r="A6" s="175"/>
      <c r="B6" s="175"/>
      <c r="C6" s="179" t="s">
        <v>107</v>
      </c>
      <c r="D6" s="177"/>
      <c r="E6" s="177"/>
      <c r="F6" s="177"/>
      <c r="G6" s="177"/>
    </row>
    <row r="7" ht="84.75" customHeight="1" spans="1:7">
      <c r="A7" s="175" t="s">
        <v>108</v>
      </c>
      <c r="B7" s="175"/>
      <c r="C7" s="180"/>
      <c r="D7" s="180"/>
      <c r="E7" s="180"/>
      <c r="F7" s="180"/>
      <c r="G7" s="180"/>
    </row>
    <row r="8" ht="25.5" customHeight="1" spans="1:7">
      <c r="A8" s="175"/>
      <c r="B8" s="175"/>
      <c r="C8" s="181" t="s">
        <v>109</v>
      </c>
      <c r="D8" s="181"/>
      <c r="E8" s="181"/>
      <c r="F8" s="181"/>
      <c r="G8" s="181"/>
    </row>
    <row r="9" ht="59.25" customHeight="1" spans="1:7">
      <c r="A9" s="175" t="s">
        <v>110</v>
      </c>
      <c r="B9" s="175"/>
      <c r="C9" s="180"/>
      <c r="D9" s="180"/>
      <c r="E9" s="180"/>
      <c r="F9" s="180"/>
      <c r="G9" s="180"/>
    </row>
    <row r="10" ht="25.5" customHeight="1" spans="1:7">
      <c r="A10" s="182"/>
      <c r="B10" s="182"/>
      <c r="C10" s="181" t="s">
        <v>111</v>
      </c>
      <c r="D10" s="181"/>
      <c r="E10" s="181"/>
      <c r="F10" s="181"/>
      <c r="G10" s="181"/>
    </row>
    <row r="11" ht="59.25" customHeight="1" spans="1:7">
      <c r="A11" s="175" t="s">
        <v>112</v>
      </c>
      <c r="B11" s="175"/>
      <c r="C11" s="180"/>
      <c r="D11" s="180"/>
      <c r="E11" s="180"/>
      <c r="F11" s="180"/>
      <c r="G11" s="180"/>
    </row>
    <row r="12" ht="25.5" customHeight="1" spans="1:7">
      <c r="A12" s="175"/>
      <c r="B12" s="175"/>
      <c r="C12" s="181" t="s">
        <v>113</v>
      </c>
      <c r="D12" s="181"/>
      <c r="E12" s="181"/>
      <c r="F12" s="181"/>
      <c r="G12" s="181"/>
    </row>
    <row r="13" ht="59.25" customHeight="1" spans="1:7">
      <c r="A13" s="175" t="s">
        <v>114</v>
      </c>
      <c r="B13" s="175"/>
      <c r="C13" s="180"/>
      <c r="D13" s="180"/>
      <c r="E13" s="180"/>
      <c r="F13" s="180"/>
      <c r="G13" s="180"/>
    </row>
    <row r="14" ht="18" customHeight="1" spans="1:7">
      <c r="A14" s="172"/>
      <c r="B14" s="183"/>
      <c r="C14" s="183"/>
      <c r="D14" s="183"/>
      <c r="E14" s="183"/>
      <c r="F14" s="183"/>
      <c r="G14" s="184" t="s">
        <v>115</v>
      </c>
    </row>
  </sheetData>
  <mergeCells count="25">
    <mergeCell ref="B1:G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B14:F1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zoomScaleSheetLayoutView="60" workbookViewId="0">
      <selection activeCell="C13" sqref="C13:G13"/>
    </sheetView>
  </sheetViews>
  <sheetFormatPr defaultColWidth="6.75" defaultRowHeight="14.25" outlineLevelCol="5"/>
  <cols>
    <col min="1" max="1" width="6.75" style="171" customWidth="1"/>
    <col min="2" max="2" width="44.625" style="171" customWidth="1"/>
    <col min="3" max="3" width="1.4" style="171" customWidth="1"/>
    <col min="4" max="4" width="15.125" style="171" customWidth="1"/>
    <col min="5" max="5" width="1.875" style="171" customWidth="1"/>
    <col min="6" max="6" width="14.125" style="171" customWidth="1"/>
    <col min="7" max="16384" width="6.75" style="171"/>
  </cols>
  <sheetData>
    <row r="1" ht="33" customHeight="1" spans="1:6">
      <c r="A1" s="186" t="s">
        <v>116</v>
      </c>
      <c r="B1" s="186"/>
      <c r="C1" s="186"/>
      <c r="D1" s="186"/>
      <c r="E1" s="187"/>
      <c r="F1" s="187"/>
    </row>
    <row r="2" ht="15" customHeight="1" spans="1:6">
      <c r="A2" s="188" t="s">
        <v>117</v>
      </c>
      <c r="B2" s="188"/>
      <c r="C2" s="188"/>
      <c r="D2" s="188" t="s">
        <v>118</v>
      </c>
      <c r="E2" s="277" t="s">
        <v>119</v>
      </c>
      <c r="F2" s="277"/>
    </row>
    <row r="3" ht="18.75" customHeight="1" spans="1:6">
      <c r="A3" s="189" t="s">
        <v>4</v>
      </c>
      <c r="B3" s="190" t="s">
        <v>120</v>
      </c>
      <c r="C3" s="190" t="s">
        <v>121</v>
      </c>
      <c r="D3" s="190"/>
      <c r="E3" s="190"/>
      <c r="F3" s="278" t="s">
        <v>122</v>
      </c>
    </row>
    <row r="4" ht="18" customHeight="1" spans="1:6">
      <c r="A4" s="194" t="s">
        <v>18</v>
      </c>
      <c r="B4" s="279" t="s">
        <v>123</v>
      </c>
      <c r="C4" s="280"/>
      <c r="D4" s="280"/>
      <c r="E4" s="280"/>
      <c r="F4" s="281"/>
    </row>
    <row r="5" ht="30" customHeight="1" spans="1:6">
      <c r="A5" s="194" t="s">
        <v>77</v>
      </c>
      <c r="B5" s="282" t="s">
        <v>124</v>
      </c>
      <c r="C5" s="280"/>
      <c r="D5" s="280"/>
      <c r="E5" s="280"/>
      <c r="F5" s="281"/>
    </row>
    <row r="6" ht="38" customHeight="1" spans="1:6">
      <c r="A6" s="194">
        <v>1.2</v>
      </c>
      <c r="B6" s="282" t="s">
        <v>125</v>
      </c>
      <c r="C6" s="196"/>
      <c r="D6" s="283"/>
      <c r="E6" s="284"/>
      <c r="F6" s="281"/>
    </row>
    <row r="7" ht="30" customHeight="1" spans="1:6">
      <c r="A7" s="194">
        <v>1.3</v>
      </c>
      <c r="B7" s="285" t="s">
        <v>126</v>
      </c>
      <c r="C7" s="196"/>
      <c r="D7" s="283"/>
      <c r="E7" s="284"/>
      <c r="F7" s="281"/>
    </row>
    <row r="8" ht="29" customHeight="1" spans="1:6">
      <c r="A8" s="194">
        <v>1.4</v>
      </c>
      <c r="B8" s="285" t="s">
        <v>127</v>
      </c>
      <c r="C8" s="196"/>
      <c r="D8" s="283"/>
      <c r="E8" s="284"/>
      <c r="F8" s="281"/>
    </row>
    <row r="9" ht="24" customHeight="1" spans="1:6">
      <c r="A9" s="194">
        <v>1.5</v>
      </c>
      <c r="B9" s="285" t="s">
        <v>128</v>
      </c>
      <c r="C9" s="196"/>
      <c r="D9" s="283"/>
      <c r="E9" s="284"/>
      <c r="F9" s="281"/>
    </row>
    <row r="10" ht="18" customHeight="1" spans="1:6">
      <c r="A10" s="194">
        <v>1.6</v>
      </c>
      <c r="B10" s="285" t="s">
        <v>129</v>
      </c>
      <c r="C10" s="196"/>
      <c r="D10" s="283"/>
      <c r="E10" s="284"/>
      <c r="F10" s="281"/>
    </row>
    <row r="11" ht="25" customHeight="1" spans="1:6">
      <c r="A11" s="194">
        <v>1.7</v>
      </c>
      <c r="B11" s="285" t="s">
        <v>130</v>
      </c>
      <c r="C11" s="196"/>
      <c r="D11" s="283"/>
      <c r="E11" s="284"/>
      <c r="F11" s="281"/>
    </row>
    <row r="12" ht="18" customHeight="1" spans="1:6">
      <c r="A12" s="194" t="s">
        <v>23</v>
      </c>
      <c r="B12" s="279" t="s">
        <v>131</v>
      </c>
      <c r="C12" s="280"/>
      <c r="D12" s="280"/>
      <c r="E12" s="280"/>
      <c r="F12" s="281"/>
    </row>
    <row r="13" ht="18" customHeight="1" spans="1:6">
      <c r="A13" s="194" t="s">
        <v>86</v>
      </c>
      <c r="B13" s="279" t="s">
        <v>17</v>
      </c>
      <c r="C13" s="280"/>
      <c r="D13" s="280"/>
      <c r="E13" s="280"/>
      <c r="F13" s="281"/>
    </row>
    <row r="14" ht="18" customHeight="1" spans="1:6">
      <c r="A14" s="194" t="s">
        <v>90</v>
      </c>
      <c r="B14" s="279" t="s">
        <v>132</v>
      </c>
      <c r="C14" s="280"/>
      <c r="D14" s="280"/>
      <c r="E14" s="280"/>
      <c r="F14" s="281"/>
    </row>
    <row r="15" ht="18" customHeight="1" spans="1:6">
      <c r="A15" s="194" t="s">
        <v>27</v>
      </c>
      <c r="B15" s="279" t="s">
        <v>133</v>
      </c>
      <c r="C15" s="280"/>
      <c r="D15" s="280"/>
      <c r="E15" s="280"/>
      <c r="F15" s="281" t="s">
        <v>134</v>
      </c>
    </row>
    <row r="16" ht="18" customHeight="1" spans="1:6">
      <c r="A16" s="194" t="s">
        <v>135</v>
      </c>
      <c r="B16" s="279" t="s">
        <v>136</v>
      </c>
      <c r="C16" s="280"/>
      <c r="D16" s="280"/>
      <c r="E16" s="280"/>
      <c r="F16" s="281"/>
    </row>
    <row r="17" ht="18" customHeight="1" spans="1:6">
      <c r="A17" s="194" t="s">
        <v>137</v>
      </c>
      <c r="B17" s="279" t="s">
        <v>138</v>
      </c>
      <c r="C17" s="280"/>
      <c r="D17" s="280"/>
      <c r="E17" s="280"/>
      <c r="F17" s="281"/>
    </row>
    <row r="18" ht="18" customHeight="1" spans="1:6">
      <c r="A18" s="194" t="s">
        <v>139</v>
      </c>
      <c r="B18" s="279" t="s">
        <v>140</v>
      </c>
      <c r="C18" s="280"/>
      <c r="D18" s="280"/>
      <c r="E18" s="280"/>
      <c r="F18" s="281"/>
    </row>
    <row r="19" ht="18" customHeight="1" spans="1:6">
      <c r="A19" s="194" t="s">
        <v>141</v>
      </c>
      <c r="B19" s="279" t="s">
        <v>142</v>
      </c>
      <c r="C19" s="280"/>
      <c r="D19" s="280"/>
      <c r="E19" s="280"/>
      <c r="F19" s="281"/>
    </row>
    <row r="20" ht="18" customHeight="1" spans="1:6">
      <c r="A20" s="194" t="s">
        <v>143</v>
      </c>
      <c r="B20" s="279" t="s">
        <v>144</v>
      </c>
      <c r="C20" s="280"/>
      <c r="D20" s="280"/>
      <c r="E20" s="280"/>
      <c r="F20" s="281"/>
    </row>
    <row r="21" ht="18" customHeight="1" spans="1:6">
      <c r="A21" s="194" t="s">
        <v>145</v>
      </c>
      <c r="B21" s="279" t="s">
        <v>146</v>
      </c>
      <c r="C21" s="280"/>
      <c r="D21" s="280"/>
      <c r="E21" s="280"/>
      <c r="F21" s="281"/>
    </row>
    <row r="22" ht="18" customHeight="1" spans="1:6">
      <c r="A22" s="194" t="s">
        <v>147</v>
      </c>
      <c r="B22" s="279" t="s">
        <v>148</v>
      </c>
      <c r="C22" s="280"/>
      <c r="D22" s="280"/>
      <c r="E22" s="280"/>
      <c r="F22" s="281"/>
    </row>
    <row r="23" ht="18" customHeight="1" spans="1:6">
      <c r="A23" s="194" t="s">
        <v>149</v>
      </c>
      <c r="B23" s="279" t="s">
        <v>150</v>
      </c>
      <c r="C23" s="280"/>
      <c r="D23" s="280"/>
      <c r="E23" s="280"/>
      <c r="F23" s="281"/>
    </row>
    <row r="24" ht="18" customHeight="1" spans="1:6">
      <c r="A24" s="194" t="s">
        <v>151</v>
      </c>
      <c r="B24" s="279" t="s">
        <v>152</v>
      </c>
      <c r="C24" s="280"/>
      <c r="D24" s="280"/>
      <c r="E24" s="280"/>
      <c r="F24" s="281"/>
    </row>
    <row r="25" ht="18" customHeight="1" spans="1:6">
      <c r="A25" s="194" t="s">
        <v>153</v>
      </c>
      <c r="B25" s="279" t="s">
        <v>66</v>
      </c>
      <c r="C25" s="280"/>
      <c r="D25" s="280"/>
      <c r="E25" s="280"/>
      <c r="F25" s="281"/>
    </row>
    <row r="26" ht="18" customHeight="1" spans="1:6">
      <c r="A26" s="194" t="s">
        <v>30</v>
      </c>
      <c r="B26" s="279" t="s">
        <v>154</v>
      </c>
      <c r="C26" s="280"/>
      <c r="D26" s="280"/>
      <c r="E26" s="280"/>
      <c r="F26" s="281"/>
    </row>
    <row r="27" ht="18" customHeight="1" spans="1:6">
      <c r="A27" s="194" t="s">
        <v>33</v>
      </c>
      <c r="B27" s="279" t="s">
        <v>155</v>
      </c>
      <c r="C27" s="280"/>
      <c r="D27" s="280"/>
      <c r="E27" s="280"/>
      <c r="F27" s="281" t="s">
        <v>134</v>
      </c>
    </row>
    <row r="28" ht="18" customHeight="1" spans="1:6">
      <c r="A28" s="194" t="s">
        <v>37</v>
      </c>
      <c r="B28" s="279" t="s">
        <v>156</v>
      </c>
      <c r="C28" s="280"/>
      <c r="D28" s="280"/>
      <c r="E28" s="280"/>
      <c r="F28" s="281"/>
    </row>
    <row r="29" ht="18" customHeight="1" spans="1:6">
      <c r="A29" s="204" t="s">
        <v>157</v>
      </c>
      <c r="B29" s="205"/>
      <c r="C29" s="206"/>
      <c r="D29" s="206"/>
      <c r="E29" s="206"/>
      <c r="F29" s="286" t="s">
        <v>158</v>
      </c>
    </row>
    <row r="30" ht="18" customHeight="1" spans="1:6">
      <c r="A30" s="207" t="s">
        <v>159</v>
      </c>
      <c r="B30" s="207"/>
      <c r="C30" s="207"/>
      <c r="D30" s="207"/>
      <c r="E30" s="207"/>
      <c r="F30" s="207"/>
    </row>
    <row r="31" ht="18" customHeight="1" spans="1:6">
      <c r="A31" s="172"/>
      <c r="B31" s="172"/>
      <c r="C31" s="172"/>
      <c r="D31" s="183"/>
      <c r="E31" s="287" t="s">
        <v>160</v>
      </c>
      <c r="F31" s="287"/>
    </row>
  </sheetData>
  <mergeCells count="34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A29:B29"/>
    <mergeCell ref="C29:E29"/>
    <mergeCell ref="A30:F30"/>
    <mergeCell ref="A31:C31"/>
    <mergeCell ref="E31:F3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opLeftCell="A25" workbookViewId="0">
      <selection activeCell="F51" sqref="F51"/>
    </sheetView>
  </sheetViews>
  <sheetFormatPr defaultColWidth="9" defaultRowHeight="14.25"/>
  <cols>
    <col min="1" max="1" width="5.875" style="185" customWidth="1"/>
    <col min="2" max="2" width="9" style="185"/>
    <col min="3" max="3" width="26.25" style="185" customWidth="1"/>
    <col min="4" max="6" width="9" style="185"/>
    <col min="7" max="7" width="10.125" style="185" customWidth="1"/>
    <col min="8" max="16384" width="9" style="185"/>
  </cols>
  <sheetData>
    <row r="1" ht="25.5" spans="1:7">
      <c r="A1" s="186" t="s">
        <v>0</v>
      </c>
      <c r="B1" s="186"/>
      <c r="C1" s="186"/>
      <c r="D1" s="186"/>
      <c r="E1" s="186"/>
      <c r="F1" s="187"/>
      <c r="G1" s="187"/>
    </row>
    <row r="2" ht="15" spans="1:7">
      <c r="A2" s="188" t="s">
        <v>161</v>
      </c>
      <c r="B2" s="188"/>
      <c r="C2" s="188"/>
      <c r="D2" s="188"/>
      <c r="E2" s="188"/>
      <c r="F2" s="188"/>
      <c r="G2" s="188"/>
    </row>
    <row r="3" spans="1:8">
      <c r="A3" s="189" t="s">
        <v>4</v>
      </c>
      <c r="B3" s="190" t="s">
        <v>6</v>
      </c>
      <c r="C3" s="190" t="s">
        <v>7</v>
      </c>
      <c r="D3" s="190" t="s">
        <v>162</v>
      </c>
      <c r="E3" s="190" t="s">
        <v>9</v>
      </c>
      <c r="F3" s="190" t="s">
        <v>163</v>
      </c>
      <c r="G3" s="191"/>
      <c r="H3" s="218" t="s">
        <v>76</v>
      </c>
    </row>
    <row r="4" spans="1:8">
      <c r="A4" s="194"/>
      <c r="B4" s="195"/>
      <c r="C4" s="195"/>
      <c r="D4" s="195"/>
      <c r="E4" s="195"/>
      <c r="F4" s="195" t="s">
        <v>11</v>
      </c>
      <c r="G4" s="196" t="s">
        <v>164</v>
      </c>
      <c r="H4" s="219"/>
    </row>
    <row r="5" spans="1:8">
      <c r="A5" s="194"/>
      <c r="B5" s="195"/>
      <c r="C5" s="195"/>
      <c r="D5" s="195"/>
      <c r="E5" s="195"/>
      <c r="F5" s="195"/>
      <c r="G5" s="196"/>
      <c r="H5" s="219"/>
    </row>
    <row r="6" ht="33.75" spans="1:8">
      <c r="A6" s="244">
        <v>1</v>
      </c>
      <c r="B6" s="245" t="s">
        <v>165</v>
      </c>
      <c r="C6" s="246" t="s">
        <v>166</v>
      </c>
      <c r="D6" s="195" t="s">
        <v>36</v>
      </c>
      <c r="E6" s="227">
        <v>36.4</v>
      </c>
      <c r="F6" s="227">
        <v>39.33</v>
      </c>
      <c r="G6" s="247">
        <v>1431.612</v>
      </c>
      <c r="H6" s="248" t="s">
        <v>167</v>
      </c>
    </row>
    <row r="7" ht="22.5" spans="1:8">
      <c r="A7" s="244">
        <v>2</v>
      </c>
      <c r="B7" s="249" t="s">
        <v>168</v>
      </c>
      <c r="C7" s="250" t="s">
        <v>169</v>
      </c>
      <c r="D7" s="195" t="s">
        <v>36</v>
      </c>
      <c r="E7" s="227">
        <v>36.4</v>
      </c>
      <c r="F7" s="227">
        <v>165.55</v>
      </c>
      <c r="G7" s="247">
        <v>6026.02</v>
      </c>
      <c r="H7" s="251"/>
    </row>
    <row r="8" spans="1:8">
      <c r="A8" s="244">
        <v>3</v>
      </c>
      <c r="B8" s="249" t="s">
        <v>170</v>
      </c>
      <c r="C8" s="250" t="s">
        <v>171</v>
      </c>
      <c r="D8" s="197" t="s">
        <v>172</v>
      </c>
      <c r="E8" s="227">
        <v>6</v>
      </c>
      <c r="F8" s="227">
        <v>32.7</v>
      </c>
      <c r="G8" s="247">
        <v>196.2</v>
      </c>
      <c r="H8" s="251"/>
    </row>
    <row r="9" ht="22.5" spans="1:8">
      <c r="A9" s="244">
        <v>4</v>
      </c>
      <c r="B9" s="249" t="s">
        <v>173</v>
      </c>
      <c r="C9" s="250" t="s">
        <v>173</v>
      </c>
      <c r="D9" s="197" t="s">
        <v>174</v>
      </c>
      <c r="E9" s="227">
        <v>2</v>
      </c>
      <c r="F9" s="227">
        <v>32.7</v>
      </c>
      <c r="G9" s="247">
        <v>65.4</v>
      </c>
      <c r="H9" s="251"/>
    </row>
    <row r="10" spans="1:8">
      <c r="A10" s="244">
        <v>5</v>
      </c>
      <c r="B10" s="249" t="s">
        <v>175</v>
      </c>
      <c r="C10" s="250" t="s">
        <v>175</v>
      </c>
      <c r="D10" s="197" t="s">
        <v>174</v>
      </c>
      <c r="E10" s="227">
        <v>2</v>
      </c>
      <c r="F10" s="227">
        <v>32.7</v>
      </c>
      <c r="G10" s="247">
        <v>65.4</v>
      </c>
      <c r="H10" s="251"/>
    </row>
    <row r="11" ht="22.5" spans="1:8">
      <c r="A11" s="244">
        <v>6</v>
      </c>
      <c r="B11" s="249" t="s">
        <v>176</v>
      </c>
      <c r="C11" s="250" t="s">
        <v>177</v>
      </c>
      <c r="D11" s="197" t="s">
        <v>174</v>
      </c>
      <c r="E11" s="227">
        <v>2</v>
      </c>
      <c r="F11" s="227">
        <v>32.7</v>
      </c>
      <c r="G11" s="247">
        <v>65.4</v>
      </c>
      <c r="H11" s="251"/>
    </row>
    <row r="12" ht="31.5" spans="1:8">
      <c r="A12" s="244">
        <v>7</v>
      </c>
      <c r="B12" s="249" t="s">
        <v>178</v>
      </c>
      <c r="C12" s="252" t="s">
        <v>179</v>
      </c>
      <c r="D12" s="253" t="s">
        <v>180</v>
      </c>
      <c r="E12" s="254">
        <v>657.16</v>
      </c>
      <c r="F12" s="18">
        <v>26.14</v>
      </c>
      <c r="G12" s="247">
        <v>17178.1624</v>
      </c>
      <c r="H12" s="248" t="s">
        <v>181</v>
      </c>
    </row>
    <row r="13" ht="22.5" spans="1:8">
      <c r="A13" s="244">
        <v>8</v>
      </c>
      <c r="B13" s="249" t="s">
        <v>182</v>
      </c>
      <c r="C13" s="252" t="s">
        <v>183</v>
      </c>
      <c r="D13" s="253" t="s">
        <v>180</v>
      </c>
      <c r="E13" s="254">
        <v>65.716</v>
      </c>
      <c r="F13" s="255">
        <v>4.16</v>
      </c>
      <c r="G13" s="247">
        <v>273.4</v>
      </c>
      <c r="H13" s="251"/>
    </row>
    <row r="14" ht="31.5" spans="1:8">
      <c r="A14" s="244">
        <v>9</v>
      </c>
      <c r="B14" s="249" t="s">
        <v>178</v>
      </c>
      <c r="C14" s="252" t="s">
        <v>179</v>
      </c>
      <c r="D14" s="253" t="s">
        <v>180</v>
      </c>
      <c r="E14" s="254">
        <v>43.2</v>
      </c>
      <c r="F14" s="18">
        <v>26.14</v>
      </c>
      <c r="G14" s="247">
        <v>1129.248</v>
      </c>
      <c r="H14" s="256" t="s">
        <v>184</v>
      </c>
    </row>
    <row r="15" ht="22.5" spans="1:8">
      <c r="A15" s="244">
        <v>10</v>
      </c>
      <c r="B15" s="249" t="s">
        <v>182</v>
      </c>
      <c r="C15" s="252" t="s">
        <v>183</v>
      </c>
      <c r="D15" s="253" t="s">
        <v>180</v>
      </c>
      <c r="E15" s="254">
        <v>4.32</v>
      </c>
      <c r="F15" s="255">
        <v>4.16</v>
      </c>
      <c r="G15" s="247">
        <v>17.9712</v>
      </c>
      <c r="H15" s="256"/>
    </row>
    <row r="16" ht="31.5" spans="1:8">
      <c r="A16" s="244">
        <v>11</v>
      </c>
      <c r="B16" s="249" t="s">
        <v>178</v>
      </c>
      <c r="C16" s="252" t="s">
        <v>179</v>
      </c>
      <c r="D16" s="253" t="s">
        <v>180</v>
      </c>
      <c r="E16" s="254">
        <v>25.252</v>
      </c>
      <c r="F16" s="18">
        <v>26.14</v>
      </c>
      <c r="G16" s="247">
        <v>660.04</v>
      </c>
      <c r="H16" s="248" t="s">
        <v>185</v>
      </c>
    </row>
    <row r="17" ht="22.5" spans="1:8">
      <c r="A17" s="244">
        <v>12</v>
      </c>
      <c r="B17" s="249" t="s">
        <v>182</v>
      </c>
      <c r="C17" s="252" t="s">
        <v>183</v>
      </c>
      <c r="D17" s="253" t="s">
        <v>180</v>
      </c>
      <c r="E17" s="254">
        <v>2.5252</v>
      </c>
      <c r="F17" s="255">
        <v>4.16</v>
      </c>
      <c r="G17" s="247">
        <v>10.52</v>
      </c>
      <c r="H17" s="251"/>
    </row>
    <row r="18" ht="31.5" spans="1:8">
      <c r="A18" s="244">
        <v>13</v>
      </c>
      <c r="B18" s="249" t="s">
        <v>178</v>
      </c>
      <c r="C18" s="252" t="s">
        <v>179</v>
      </c>
      <c r="D18" s="253" t="s">
        <v>180</v>
      </c>
      <c r="E18" s="254">
        <v>30.68</v>
      </c>
      <c r="F18" s="18">
        <v>26.14</v>
      </c>
      <c r="G18" s="247">
        <v>801.9752</v>
      </c>
      <c r="H18" s="248" t="s">
        <v>186</v>
      </c>
    </row>
    <row r="19" ht="22.5" spans="1:8">
      <c r="A19" s="244">
        <v>14</v>
      </c>
      <c r="B19" s="249" t="s">
        <v>182</v>
      </c>
      <c r="C19" s="252" t="s">
        <v>183</v>
      </c>
      <c r="D19" s="253" t="s">
        <v>180</v>
      </c>
      <c r="E19" s="254">
        <v>3.068</v>
      </c>
      <c r="F19" s="255">
        <v>4.16</v>
      </c>
      <c r="G19" s="247">
        <v>12.77</v>
      </c>
      <c r="H19" s="251"/>
    </row>
    <row r="20" ht="31.5" spans="1:8">
      <c r="A20" s="244">
        <v>15</v>
      </c>
      <c r="B20" s="249" t="s">
        <v>178</v>
      </c>
      <c r="C20" s="252" t="s">
        <v>179</v>
      </c>
      <c r="D20" s="253" t="s">
        <v>180</v>
      </c>
      <c r="E20" s="254">
        <v>36.816</v>
      </c>
      <c r="F20" s="18">
        <v>26.14</v>
      </c>
      <c r="G20" s="247">
        <v>962.47</v>
      </c>
      <c r="H20" s="248" t="s">
        <v>187</v>
      </c>
    </row>
    <row r="21" ht="22.5" spans="1:8">
      <c r="A21" s="244">
        <v>16</v>
      </c>
      <c r="B21" s="249" t="s">
        <v>182</v>
      </c>
      <c r="C21" s="252" t="s">
        <v>183</v>
      </c>
      <c r="D21" s="253" t="s">
        <v>180</v>
      </c>
      <c r="E21" s="254">
        <v>3.6816</v>
      </c>
      <c r="F21" s="255">
        <v>4.16</v>
      </c>
      <c r="G21" s="247">
        <v>15.31</v>
      </c>
      <c r="H21" s="251"/>
    </row>
    <row r="22" ht="31.5" spans="1:8">
      <c r="A22" s="244">
        <v>17</v>
      </c>
      <c r="B22" s="249" t="s">
        <v>178</v>
      </c>
      <c r="C22" s="252" t="s">
        <v>179</v>
      </c>
      <c r="D22" s="253" t="s">
        <v>180</v>
      </c>
      <c r="E22" s="254">
        <v>36.816</v>
      </c>
      <c r="F22" s="18">
        <v>26.14</v>
      </c>
      <c r="G22" s="247">
        <v>962.47</v>
      </c>
      <c r="H22" s="248" t="s">
        <v>188</v>
      </c>
    </row>
    <row r="23" ht="22.5" spans="1:8">
      <c r="A23" s="244">
        <v>18</v>
      </c>
      <c r="B23" s="249" t="s">
        <v>182</v>
      </c>
      <c r="C23" s="252" t="s">
        <v>183</v>
      </c>
      <c r="D23" s="253" t="s">
        <v>180</v>
      </c>
      <c r="E23" s="254">
        <v>3.6816</v>
      </c>
      <c r="F23" s="255">
        <v>4.16</v>
      </c>
      <c r="G23" s="247">
        <v>15.31</v>
      </c>
      <c r="H23" s="251"/>
    </row>
    <row r="24" ht="31.5" spans="1:8">
      <c r="A24" s="244">
        <v>19</v>
      </c>
      <c r="B24" s="249" t="s">
        <v>178</v>
      </c>
      <c r="C24" s="252" t="s">
        <v>179</v>
      </c>
      <c r="D24" s="253" t="s">
        <v>180</v>
      </c>
      <c r="E24" s="254">
        <v>23.364</v>
      </c>
      <c r="F24" s="18">
        <v>26.14</v>
      </c>
      <c r="G24" s="247">
        <v>610.63</v>
      </c>
      <c r="H24" s="248" t="s">
        <v>189</v>
      </c>
    </row>
    <row r="25" ht="22.5" spans="1:8">
      <c r="A25" s="244">
        <v>20</v>
      </c>
      <c r="B25" s="249" t="s">
        <v>182</v>
      </c>
      <c r="C25" s="252" t="s">
        <v>183</v>
      </c>
      <c r="D25" s="253" t="s">
        <v>180</v>
      </c>
      <c r="E25" s="254">
        <v>2.3364</v>
      </c>
      <c r="F25" s="255">
        <v>4.16</v>
      </c>
      <c r="G25" s="247">
        <v>9.73</v>
      </c>
      <c r="H25" s="251"/>
    </row>
    <row r="26" ht="31.5" spans="1:8">
      <c r="A26" s="244">
        <v>21</v>
      </c>
      <c r="B26" s="249" t="s">
        <v>178</v>
      </c>
      <c r="C26" s="252" t="s">
        <v>179</v>
      </c>
      <c r="D26" s="253" t="s">
        <v>180</v>
      </c>
      <c r="E26" s="254">
        <v>13.924</v>
      </c>
      <c r="F26" s="18">
        <v>26.14</v>
      </c>
      <c r="G26" s="247">
        <v>363.87</v>
      </c>
      <c r="H26" s="248" t="s">
        <v>190</v>
      </c>
    </row>
    <row r="27" ht="22.5" spans="1:8">
      <c r="A27" s="244">
        <v>22</v>
      </c>
      <c r="B27" s="249" t="s">
        <v>182</v>
      </c>
      <c r="C27" s="252" t="s">
        <v>183</v>
      </c>
      <c r="D27" s="253" t="s">
        <v>180</v>
      </c>
      <c r="E27" s="254">
        <v>1.3924</v>
      </c>
      <c r="F27" s="255">
        <v>4.16</v>
      </c>
      <c r="G27" s="247">
        <v>5.78</v>
      </c>
      <c r="H27" s="251"/>
    </row>
    <row r="28" ht="31.5" spans="1:8">
      <c r="A28" s="244">
        <v>23</v>
      </c>
      <c r="B28" s="249" t="s">
        <v>178</v>
      </c>
      <c r="C28" s="252" t="s">
        <v>179</v>
      </c>
      <c r="D28" s="253" t="s">
        <v>180</v>
      </c>
      <c r="E28" s="254">
        <v>51.5896</v>
      </c>
      <c r="F28" s="18">
        <v>26.14</v>
      </c>
      <c r="G28" s="247">
        <v>1348.56</v>
      </c>
      <c r="H28" s="248" t="s">
        <v>191</v>
      </c>
    </row>
    <row r="29" ht="22.5" spans="1:8">
      <c r="A29" s="244">
        <v>24</v>
      </c>
      <c r="B29" s="249" t="s">
        <v>182</v>
      </c>
      <c r="C29" s="252" t="s">
        <v>183</v>
      </c>
      <c r="D29" s="253" t="s">
        <v>180</v>
      </c>
      <c r="E29" s="254">
        <v>5.15896</v>
      </c>
      <c r="F29" s="255">
        <v>4.16</v>
      </c>
      <c r="G29" s="247">
        <v>21.47</v>
      </c>
      <c r="H29" s="251"/>
    </row>
    <row r="30" ht="31.5" spans="1:8">
      <c r="A30" s="244">
        <v>25</v>
      </c>
      <c r="B30" s="257" t="s">
        <v>178</v>
      </c>
      <c r="C30" s="258" t="s">
        <v>179</v>
      </c>
      <c r="D30" s="259" t="s">
        <v>180</v>
      </c>
      <c r="E30" s="260">
        <v>56.168</v>
      </c>
      <c r="F30" s="18">
        <v>26.14</v>
      </c>
      <c r="G30" s="261">
        <v>1468.28</v>
      </c>
      <c r="H30" s="248" t="s">
        <v>185</v>
      </c>
    </row>
    <row r="31" ht="22.5" spans="1:8">
      <c r="A31" s="244">
        <v>26</v>
      </c>
      <c r="B31" s="249" t="s">
        <v>182</v>
      </c>
      <c r="C31" s="262" t="s">
        <v>183</v>
      </c>
      <c r="D31" s="263" t="s">
        <v>180</v>
      </c>
      <c r="E31" s="264">
        <v>5.6168</v>
      </c>
      <c r="F31" s="255">
        <v>4.16</v>
      </c>
      <c r="G31" s="228">
        <v>23.38</v>
      </c>
      <c r="H31" s="248"/>
    </row>
    <row r="32" ht="22.5" spans="1:8">
      <c r="A32" s="244">
        <v>27</v>
      </c>
      <c r="B32" s="249" t="s">
        <v>192</v>
      </c>
      <c r="C32" s="262" t="s">
        <v>193</v>
      </c>
      <c r="D32" s="263" t="s">
        <v>180</v>
      </c>
      <c r="E32" s="264">
        <v>9.9</v>
      </c>
      <c r="F32" s="227">
        <v>89.24</v>
      </c>
      <c r="G32" s="228">
        <v>883.48</v>
      </c>
      <c r="H32" s="265" t="s">
        <v>194</v>
      </c>
    </row>
    <row r="33" ht="31.5" spans="1:8">
      <c r="A33" s="244">
        <v>28</v>
      </c>
      <c r="B33" s="249" t="s">
        <v>178</v>
      </c>
      <c r="C33" s="266" t="s">
        <v>179</v>
      </c>
      <c r="D33" s="263" t="s">
        <v>180</v>
      </c>
      <c r="E33" s="264">
        <v>17.936</v>
      </c>
      <c r="F33" s="18">
        <v>26.14</v>
      </c>
      <c r="G33" s="228">
        <v>468.95</v>
      </c>
      <c r="H33" s="248"/>
    </row>
    <row r="34" ht="22.5" spans="1:8">
      <c r="A34" s="244">
        <v>29</v>
      </c>
      <c r="B34" s="249" t="s">
        <v>182</v>
      </c>
      <c r="C34" s="266" t="s">
        <v>183</v>
      </c>
      <c r="D34" s="263" t="s">
        <v>180</v>
      </c>
      <c r="E34" s="264">
        <v>1.7936</v>
      </c>
      <c r="F34" s="255">
        <v>4.16</v>
      </c>
      <c r="G34" s="228">
        <v>7.45</v>
      </c>
      <c r="H34" s="251"/>
    </row>
    <row r="35" ht="31.5" spans="1:8">
      <c r="A35" s="244">
        <v>30</v>
      </c>
      <c r="B35" s="249" t="s">
        <v>178</v>
      </c>
      <c r="C35" s="266" t="s">
        <v>179</v>
      </c>
      <c r="D35" s="263" t="s">
        <v>180</v>
      </c>
      <c r="E35" s="264">
        <v>43.424</v>
      </c>
      <c r="F35" s="18">
        <v>26.14</v>
      </c>
      <c r="G35" s="228">
        <v>1135</v>
      </c>
      <c r="H35" s="256" t="s">
        <v>185</v>
      </c>
    </row>
    <row r="36" ht="22.5" spans="1:8">
      <c r="A36" s="244">
        <v>31</v>
      </c>
      <c r="B36" s="249" t="s">
        <v>182</v>
      </c>
      <c r="C36" s="266" t="s">
        <v>183</v>
      </c>
      <c r="D36" s="263" t="s">
        <v>180</v>
      </c>
      <c r="E36" s="264">
        <v>4.3424</v>
      </c>
      <c r="F36" s="255">
        <v>4.16</v>
      </c>
      <c r="G36" s="228">
        <v>18.05</v>
      </c>
      <c r="H36" s="256"/>
    </row>
    <row r="37" ht="31.5" spans="1:8">
      <c r="A37" s="244">
        <v>32</v>
      </c>
      <c r="B37" s="249" t="s">
        <v>178</v>
      </c>
      <c r="C37" s="252" t="s">
        <v>179</v>
      </c>
      <c r="D37" s="253" t="s">
        <v>180</v>
      </c>
      <c r="E37" s="267">
        <v>21.712</v>
      </c>
      <c r="F37" s="18">
        <v>26.14</v>
      </c>
      <c r="G37" s="247">
        <v>567.5</v>
      </c>
      <c r="H37" s="248" t="s">
        <v>195</v>
      </c>
    </row>
    <row r="38" ht="22.5" spans="1:8">
      <c r="A38" s="244">
        <v>33</v>
      </c>
      <c r="B38" s="249" t="s">
        <v>182</v>
      </c>
      <c r="C38" s="252" t="s">
        <v>183</v>
      </c>
      <c r="D38" s="253" t="s">
        <v>180</v>
      </c>
      <c r="E38" s="254">
        <v>2.1712</v>
      </c>
      <c r="F38" s="255">
        <v>4.16</v>
      </c>
      <c r="G38" s="247">
        <v>9.032192</v>
      </c>
      <c r="H38" s="251"/>
    </row>
    <row r="39" ht="31.5" spans="1:8">
      <c r="A39" s="244">
        <v>34</v>
      </c>
      <c r="B39" s="249" t="s">
        <v>178</v>
      </c>
      <c r="C39" s="252" t="s">
        <v>179</v>
      </c>
      <c r="D39" s="253" t="s">
        <v>180</v>
      </c>
      <c r="E39" s="254">
        <v>80.24</v>
      </c>
      <c r="F39" s="18">
        <v>26.14</v>
      </c>
      <c r="G39" s="247">
        <v>2097.4736</v>
      </c>
      <c r="H39" s="248" t="s">
        <v>196</v>
      </c>
    </row>
    <row r="40" ht="22.5" spans="1:8">
      <c r="A40" s="244">
        <v>35</v>
      </c>
      <c r="B40" s="249" t="s">
        <v>182</v>
      </c>
      <c r="C40" s="252" t="s">
        <v>183</v>
      </c>
      <c r="D40" s="253" t="s">
        <v>180</v>
      </c>
      <c r="E40" s="254">
        <v>8.024</v>
      </c>
      <c r="F40" s="255">
        <v>4.16</v>
      </c>
      <c r="G40" s="247">
        <v>33.38</v>
      </c>
      <c r="H40" s="251"/>
    </row>
    <row r="41" ht="31.5" spans="1:8">
      <c r="A41" s="244">
        <v>36</v>
      </c>
      <c r="B41" s="249" t="s">
        <v>178</v>
      </c>
      <c r="C41" s="252" t="s">
        <v>179</v>
      </c>
      <c r="D41" s="253" t="s">
        <v>180</v>
      </c>
      <c r="E41" s="254">
        <v>54.28</v>
      </c>
      <c r="F41" s="18">
        <v>26.14</v>
      </c>
      <c r="G41" s="247">
        <v>1418.8792</v>
      </c>
      <c r="H41" s="248" t="s">
        <v>197</v>
      </c>
    </row>
    <row r="42" ht="22.5" spans="1:8">
      <c r="A42" s="244">
        <v>37</v>
      </c>
      <c r="B42" s="249" t="s">
        <v>182</v>
      </c>
      <c r="C42" s="252" t="s">
        <v>183</v>
      </c>
      <c r="D42" s="253" t="s">
        <v>180</v>
      </c>
      <c r="E42" s="254">
        <v>5.428</v>
      </c>
      <c r="F42" s="255">
        <v>4.16</v>
      </c>
      <c r="G42" s="247">
        <v>22.59</v>
      </c>
      <c r="H42" s="251"/>
    </row>
    <row r="43" ht="31.5" spans="1:8">
      <c r="A43" s="244">
        <v>38</v>
      </c>
      <c r="B43" s="249" t="s">
        <v>178</v>
      </c>
      <c r="C43" s="252" t="s">
        <v>179</v>
      </c>
      <c r="D43" s="253" t="s">
        <v>180</v>
      </c>
      <c r="E43" s="254">
        <v>59.236</v>
      </c>
      <c r="F43" s="18">
        <v>26.14</v>
      </c>
      <c r="G43" s="247">
        <v>1548.53</v>
      </c>
      <c r="H43" s="248" t="s">
        <v>198</v>
      </c>
    </row>
    <row r="44" ht="22.5" spans="1:8">
      <c r="A44" s="244">
        <v>39</v>
      </c>
      <c r="B44" s="249" t="s">
        <v>182</v>
      </c>
      <c r="C44" s="252" t="s">
        <v>183</v>
      </c>
      <c r="D44" s="253" t="s">
        <v>180</v>
      </c>
      <c r="E44" s="254">
        <v>5.9236</v>
      </c>
      <c r="F44" s="255">
        <v>4.16</v>
      </c>
      <c r="G44" s="247">
        <v>24.63</v>
      </c>
      <c r="H44" s="251"/>
    </row>
    <row r="45" ht="31.5" spans="1:8">
      <c r="A45" s="244">
        <v>40</v>
      </c>
      <c r="B45" s="249" t="s">
        <v>178</v>
      </c>
      <c r="C45" s="252" t="s">
        <v>179</v>
      </c>
      <c r="D45" s="253" t="s">
        <v>180</v>
      </c>
      <c r="E45" s="254">
        <v>41.064</v>
      </c>
      <c r="F45" s="18">
        <v>26.14</v>
      </c>
      <c r="G45" s="247">
        <v>1073.31</v>
      </c>
      <c r="H45" s="248" t="s">
        <v>199</v>
      </c>
    </row>
    <row r="46" ht="22.5" spans="1:8">
      <c r="A46" s="244">
        <v>41</v>
      </c>
      <c r="B46" s="249" t="s">
        <v>182</v>
      </c>
      <c r="C46" s="252" t="s">
        <v>183</v>
      </c>
      <c r="D46" s="253" t="s">
        <v>180</v>
      </c>
      <c r="E46" s="254">
        <v>4.1064</v>
      </c>
      <c r="F46" s="255">
        <v>4.16</v>
      </c>
      <c r="G46" s="247">
        <v>17.1</v>
      </c>
      <c r="H46" s="251"/>
    </row>
    <row r="47" ht="31.5" spans="1:8">
      <c r="A47" s="244">
        <v>42</v>
      </c>
      <c r="B47" s="249" t="s">
        <v>178</v>
      </c>
      <c r="C47" s="252" t="s">
        <v>179</v>
      </c>
      <c r="D47" s="253" t="s">
        <v>180</v>
      </c>
      <c r="E47" s="254">
        <v>42.48</v>
      </c>
      <c r="F47" s="18">
        <v>26.14</v>
      </c>
      <c r="G47" s="247">
        <v>1110.4272</v>
      </c>
      <c r="H47" s="248" t="s">
        <v>200</v>
      </c>
    </row>
    <row r="48" ht="22.5" spans="1:8">
      <c r="A48" s="244">
        <v>43</v>
      </c>
      <c r="B48" s="249" t="s">
        <v>182</v>
      </c>
      <c r="C48" s="252" t="s">
        <v>183</v>
      </c>
      <c r="D48" s="253" t="s">
        <v>180</v>
      </c>
      <c r="E48" s="254">
        <v>4.248</v>
      </c>
      <c r="F48" s="255">
        <v>4.16</v>
      </c>
      <c r="G48" s="247">
        <v>17.68</v>
      </c>
      <c r="H48" s="251"/>
    </row>
    <row r="49" ht="31.5" spans="1:8">
      <c r="A49" s="244">
        <v>44</v>
      </c>
      <c r="B49" s="249" t="s">
        <v>178</v>
      </c>
      <c r="C49" s="252" t="s">
        <v>179</v>
      </c>
      <c r="D49" s="253" t="s">
        <v>180</v>
      </c>
      <c r="E49" s="254">
        <v>26.668</v>
      </c>
      <c r="F49" s="18">
        <v>26.14</v>
      </c>
      <c r="G49" s="247">
        <v>697.15</v>
      </c>
      <c r="H49" s="248" t="s">
        <v>201</v>
      </c>
    </row>
    <row r="50" ht="22.5" spans="1:8">
      <c r="A50" s="244">
        <v>45</v>
      </c>
      <c r="B50" s="249" t="s">
        <v>182</v>
      </c>
      <c r="C50" s="252" t="s">
        <v>183</v>
      </c>
      <c r="D50" s="253" t="s">
        <v>180</v>
      </c>
      <c r="E50" s="254">
        <v>2.6668</v>
      </c>
      <c r="F50" s="255">
        <v>4.16</v>
      </c>
      <c r="G50" s="247">
        <v>11.11</v>
      </c>
      <c r="H50" s="251"/>
    </row>
    <row r="51" ht="31.5" spans="1:8">
      <c r="A51" s="244">
        <v>46</v>
      </c>
      <c r="B51" s="249" t="s">
        <v>178</v>
      </c>
      <c r="C51" s="258" t="s">
        <v>179</v>
      </c>
      <c r="D51" s="253" t="s">
        <v>180</v>
      </c>
      <c r="E51" s="254">
        <v>26.668</v>
      </c>
      <c r="F51" s="18">
        <v>26.14</v>
      </c>
      <c r="G51" s="247">
        <f>E51*F51</f>
        <v>697.10152</v>
      </c>
      <c r="H51" s="248" t="s">
        <v>202</v>
      </c>
    </row>
    <row r="52" ht="22.5" spans="1:8">
      <c r="A52" s="244">
        <v>47</v>
      </c>
      <c r="B52" s="249" t="s">
        <v>182</v>
      </c>
      <c r="C52" s="268" t="s">
        <v>183</v>
      </c>
      <c r="D52" s="259" t="s">
        <v>180</v>
      </c>
      <c r="E52" s="260">
        <v>2.6668</v>
      </c>
      <c r="F52" s="255">
        <v>4.16</v>
      </c>
      <c r="G52" s="269">
        <v>11.11</v>
      </c>
      <c r="H52" s="251"/>
    </row>
    <row r="53" ht="42" spans="1:8">
      <c r="A53" s="244">
        <v>48</v>
      </c>
      <c r="B53" s="262" t="s">
        <v>203</v>
      </c>
      <c r="C53" s="262" t="s">
        <v>204</v>
      </c>
      <c r="D53" s="226" t="s">
        <v>36</v>
      </c>
      <c r="E53" s="270">
        <v>47.478</v>
      </c>
      <c r="F53" s="271">
        <v>29.94</v>
      </c>
      <c r="G53" s="228">
        <v>1421.55</v>
      </c>
      <c r="H53" s="248" t="s">
        <v>205</v>
      </c>
    </row>
    <row r="54" ht="42" spans="1:8">
      <c r="A54" s="244">
        <v>49</v>
      </c>
      <c r="B54" s="262" t="s">
        <v>206</v>
      </c>
      <c r="C54" s="262" t="s">
        <v>207</v>
      </c>
      <c r="D54" s="226" t="s">
        <v>36</v>
      </c>
      <c r="E54" s="270">
        <v>47.478</v>
      </c>
      <c r="F54" s="227">
        <v>147.33</v>
      </c>
      <c r="G54" s="247">
        <v>6990.23</v>
      </c>
      <c r="H54" s="251"/>
    </row>
    <row r="55" ht="42" spans="1:8">
      <c r="A55" s="244">
        <v>50</v>
      </c>
      <c r="B55" s="262" t="s">
        <v>203</v>
      </c>
      <c r="C55" s="262" t="s">
        <v>204</v>
      </c>
      <c r="D55" s="226" t="s">
        <v>36</v>
      </c>
      <c r="E55" s="270">
        <v>29.2144</v>
      </c>
      <c r="F55" s="271">
        <v>29.94</v>
      </c>
      <c r="G55" s="247">
        <v>874.55</v>
      </c>
      <c r="H55" s="248" t="s">
        <v>208</v>
      </c>
    </row>
    <row r="56" ht="42" spans="1:8">
      <c r="A56" s="244">
        <v>51</v>
      </c>
      <c r="B56" s="262" t="s">
        <v>206</v>
      </c>
      <c r="C56" s="262" t="s">
        <v>207</v>
      </c>
      <c r="D56" s="226" t="s">
        <v>36</v>
      </c>
      <c r="E56" s="270">
        <v>29.2144</v>
      </c>
      <c r="F56" s="227">
        <v>147.33</v>
      </c>
      <c r="G56" s="247">
        <v>4303.51</v>
      </c>
      <c r="H56" s="251"/>
    </row>
    <row r="57" ht="31.5" spans="1:8">
      <c r="A57" s="244">
        <v>52</v>
      </c>
      <c r="B57" s="249" t="s">
        <v>178</v>
      </c>
      <c r="C57" s="266" t="s">
        <v>179</v>
      </c>
      <c r="D57" s="263" t="s">
        <v>180</v>
      </c>
      <c r="E57" s="272">
        <v>19.89</v>
      </c>
      <c r="F57" s="244">
        <v>26.14</v>
      </c>
      <c r="G57" s="261">
        <v>519.9246</v>
      </c>
      <c r="H57" s="248" t="s">
        <v>167</v>
      </c>
    </row>
    <row r="58" ht="22.5" spans="1:8">
      <c r="A58" s="244">
        <v>53</v>
      </c>
      <c r="B58" s="249" t="s">
        <v>182</v>
      </c>
      <c r="C58" s="266" t="s">
        <v>183</v>
      </c>
      <c r="D58" s="263" t="s">
        <v>180</v>
      </c>
      <c r="E58" s="273">
        <v>1.989</v>
      </c>
      <c r="F58" s="228">
        <v>4.16</v>
      </c>
      <c r="G58" s="228">
        <v>8.27424</v>
      </c>
      <c r="H58" s="251"/>
    </row>
    <row r="59" spans="1:8">
      <c r="A59" s="197" t="s">
        <v>67</v>
      </c>
      <c r="B59" s="197"/>
      <c r="C59" s="197"/>
      <c r="D59" s="197"/>
      <c r="E59" s="197"/>
      <c r="F59" s="197"/>
      <c r="G59" s="197"/>
      <c r="H59" s="198"/>
    </row>
    <row r="60" spans="1:8">
      <c r="A60" s="274" t="s">
        <v>209</v>
      </c>
      <c r="B60" s="275"/>
      <c r="C60" s="275"/>
      <c r="D60" s="275"/>
      <c r="E60" s="275"/>
      <c r="F60" s="275"/>
      <c r="G60" s="275"/>
      <c r="H60" s="276"/>
    </row>
    <row r="62" spans="9:9">
      <c r="I62" s="185" t="s">
        <v>210</v>
      </c>
    </row>
  </sheetData>
  <mergeCells count="37">
    <mergeCell ref="A1:G1"/>
    <mergeCell ref="A2:G2"/>
    <mergeCell ref="F3:G3"/>
    <mergeCell ref="A59:H59"/>
    <mergeCell ref="A60:H60"/>
    <mergeCell ref="A3:A5"/>
    <mergeCell ref="B3:B5"/>
    <mergeCell ref="C3:C5"/>
    <mergeCell ref="D3:D5"/>
    <mergeCell ref="E3:E5"/>
    <mergeCell ref="F4:F5"/>
    <mergeCell ref="G4:G5"/>
    <mergeCell ref="H3:H5"/>
    <mergeCell ref="H6:H7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opLeftCell="A3" workbookViewId="0">
      <selection activeCell="C13" sqref="C13:G13"/>
    </sheetView>
  </sheetViews>
  <sheetFormatPr defaultColWidth="9" defaultRowHeight="14.25" outlineLevelCol="7"/>
  <cols>
    <col min="1" max="1" width="5.125" style="185" customWidth="1"/>
    <col min="2" max="2" width="15.25" style="185" customWidth="1"/>
    <col min="3" max="3" width="28.625" style="185" customWidth="1"/>
    <col min="4" max="4" width="7.125" style="185" customWidth="1"/>
    <col min="5" max="5" width="8" style="185" customWidth="1"/>
    <col min="6" max="6" width="7.625" style="185" customWidth="1"/>
    <col min="7" max="7" width="9.375" style="185"/>
    <col min="8" max="16384" width="9" style="185"/>
  </cols>
  <sheetData>
    <row r="1" ht="21" customHeight="1" spans="1:7">
      <c r="A1" s="186" t="s">
        <v>0</v>
      </c>
      <c r="B1" s="186"/>
      <c r="C1" s="186"/>
      <c r="D1" s="186"/>
      <c r="E1" s="186"/>
      <c r="F1" s="187"/>
      <c r="G1" s="187"/>
    </row>
    <row r="2" ht="26" customHeight="1" spans="1:7">
      <c r="A2" s="188" t="s">
        <v>211</v>
      </c>
      <c r="B2" s="188"/>
      <c r="C2" s="188"/>
      <c r="D2" s="188"/>
      <c r="E2" s="188"/>
      <c r="F2" s="188"/>
      <c r="G2" s="188"/>
    </row>
    <row r="3" spans="1:8">
      <c r="A3" s="189" t="s">
        <v>4</v>
      </c>
      <c r="B3" s="190" t="s">
        <v>6</v>
      </c>
      <c r="C3" s="190" t="s">
        <v>7</v>
      </c>
      <c r="D3" s="190" t="s">
        <v>162</v>
      </c>
      <c r="E3" s="190" t="s">
        <v>9</v>
      </c>
      <c r="F3" s="190" t="s">
        <v>163</v>
      </c>
      <c r="G3" s="191"/>
      <c r="H3" s="243" t="s">
        <v>76</v>
      </c>
    </row>
    <row r="4" spans="1:8">
      <c r="A4" s="194"/>
      <c r="B4" s="195"/>
      <c r="C4" s="195"/>
      <c r="D4" s="195"/>
      <c r="E4" s="195"/>
      <c r="F4" s="195" t="s">
        <v>11</v>
      </c>
      <c r="G4" s="196" t="s">
        <v>164</v>
      </c>
      <c r="H4" s="243"/>
    </row>
    <row r="5" spans="1:8">
      <c r="A5" s="194"/>
      <c r="B5" s="195"/>
      <c r="C5" s="195"/>
      <c r="D5" s="195"/>
      <c r="E5" s="195"/>
      <c r="F5" s="195"/>
      <c r="G5" s="196"/>
      <c r="H5" s="243"/>
    </row>
    <row r="6" ht="75" customHeight="1" spans="1:8">
      <c r="A6" s="194">
        <v>1</v>
      </c>
      <c r="B6" s="202" t="s">
        <v>212</v>
      </c>
      <c r="C6" s="201" t="s">
        <v>213</v>
      </c>
      <c r="D6" s="202" t="s">
        <v>214</v>
      </c>
      <c r="E6" s="202">
        <v>3</v>
      </c>
      <c r="F6" s="200">
        <v>89.34</v>
      </c>
      <c r="G6" s="200">
        <v>268.02</v>
      </c>
      <c r="H6" s="201"/>
    </row>
    <row r="7" ht="44" customHeight="1" spans="1:8">
      <c r="A7" s="194">
        <v>2</v>
      </c>
      <c r="B7" s="201" t="s">
        <v>215</v>
      </c>
      <c r="C7" s="201" t="s">
        <v>216</v>
      </c>
      <c r="D7" s="202" t="s">
        <v>217</v>
      </c>
      <c r="E7" s="202">
        <v>2.25</v>
      </c>
      <c r="F7" s="200">
        <v>1069.34</v>
      </c>
      <c r="G7" s="200">
        <v>2406.02</v>
      </c>
      <c r="H7" s="201" t="s">
        <v>218</v>
      </c>
    </row>
    <row r="8" ht="58" customHeight="1" spans="1:8">
      <c r="A8" s="194">
        <v>3</v>
      </c>
      <c r="B8" s="201" t="s">
        <v>215</v>
      </c>
      <c r="C8" s="201" t="s">
        <v>219</v>
      </c>
      <c r="D8" s="202" t="s">
        <v>217</v>
      </c>
      <c r="E8" s="202">
        <v>2.31</v>
      </c>
      <c r="F8" s="200">
        <v>1069.34</v>
      </c>
      <c r="G8" s="200">
        <v>2470.18</v>
      </c>
      <c r="H8" s="201" t="s">
        <v>220</v>
      </c>
    </row>
    <row r="9" ht="58" customHeight="1" spans="1:8">
      <c r="A9" s="194">
        <v>4</v>
      </c>
      <c r="B9" s="201" t="s">
        <v>215</v>
      </c>
      <c r="C9" s="201" t="s">
        <v>219</v>
      </c>
      <c r="D9" s="202" t="s">
        <v>217</v>
      </c>
      <c r="E9" s="202">
        <v>2.47</v>
      </c>
      <c r="F9" s="200">
        <v>1069.34</v>
      </c>
      <c r="G9" s="200">
        <v>2641.27</v>
      </c>
      <c r="H9" s="201" t="s">
        <v>221</v>
      </c>
    </row>
    <row r="10" spans="1:8">
      <c r="A10" s="197" t="s">
        <v>67</v>
      </c>
      <c r="B10" s="197"/>
      <c r="C10" s="197"/>
      <c r="D10" s="197"/>
      <c r="E10" s="197"/>
      <c r="F10" s="197"/>
      <c r="G10" s="197"/>
      <c r="H10" s="197"/>
    </row>
    <row r="11" spans="1:7">
      <c r="A11" s="207" t="s">
        <v>209</v>
      </c>
      <c r="B11" s="207"/>
      <c r="C11" s="207"/>
      <c r="D11" s="207"/>
      <c r="E11" s="207"/>
      <c r="F11" s="207"/>
      <c r="G11" s="207"/>
    </row>
  </sheetData>
  <mergeCells count="13">
    <mergeCell ref="A1:G1"/>
    <mergeCell ref="A2:G2"/>
    <mergeCell ref="F3:G3"/>
    <mergeCell ref="A10:H10"/>
    <mergeCell ref="A11:G11"/>
    <mergeCell ref="A3:A5"/>
    <mergeCell ref="B3:B5"/>
    <mergeCell ref="C3:C5"/>
    <mergeCell ref="D3:D5"/>
    <mergeCell ref="E3:E5"/>
    <mergeCell ref="F4:F5"/>
    <mergeCell ref="G4:G5"/>
    <mergeCell ref="H3:H5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C13" sqref="C13:G13"/>
    </sheetView>
  </sheetViews>
  <sheetFormatPr defaultColWidth="9" defaultRowHeight="14.25" outlineLevelCol="6"/>
  <cols>
    <col min="1" max="1" width="9" style="185"/>
    <col min="2" max="2" width="15.75" style="185" customWidth="1"/>
    <col min="3" max="3" width="20.125" style="185" customWidth="1"/>
    <col min="4" max="6" width="9" style="185"/>
    <col min="7" max="7" width="9.375" style="185"/>
    <col min="8" max="16384" width="9" style="185"/>
  </cols>
  <sheetData>
    <row r="1" ht="25.5" spans="1:7">
      <c r="A1" s="186" t="s">
        <v>0</v>
      </c>
      <c r="B1" s="186"/>
      <c r="C1" s="186"/>
      <c r="D1" s="186"/>
      <c r="E1" s="186"/>
      <c r="F1" s="187"/>
      <c r="G1" s="187"/>
    </row>
    <row r="2" spans="1:7">
      <c r="A2" s="188" t="s">
        <v>222</v>
      </c>
      <c r="B2" s="188"/>
      <c r="C2" s="188"/>
      <c r="D2" s="188"/>
      <c r="E2" s="188"/>
      <c r="F2" s="188"/>
      <c r="G2" s="188"/>
    </row>
    <row r="3" spans="1:7">
      <c r="A3" s="192" t="s">
        <v>4</v>
      </c>
      <c r="B3" s="192" t="s">
        <v>6</v>
      </c>
      <c r="C3" s="192" t="s">
        <v>7</v>
      </c>
      <c r="D3" s="192" t="s">
        <v>162</v>
      </c>
      <c r="E3" s="192" t="s">
        <v>9</v>
      </c>
      <c r="F3" s="192" t="s">
        <v>163</v>
      </c>
      <c r="G3" s="193"/>
    </row>
    <row r="4" spans="1:7">
      <c r="A4" s="197"/>
      <c r="B4" s="197"/>
      <c r="C4" s="197"/>
      <c r="D4" s="197"/>
      <c r="E4" s="197"/>
      <c r="F4" s="197" t="s">
        <v>11</v>
      </c>
      <c r="G4" s="198" t="s">
        <v>164</v>
      </c>
    </row>
    <row r="5" spans="1:7">
      <c r="A5" s="197"/>
      <c r="B5" s="197"/>
      <c r="C5" s="197"/>
      <c r="D5" s="197"/>
      <c r="E5" s="197"/>
      <c r="F5" s="197"/>
      <c r="G5" s="198"/>
    </row>
    <row r="6" ht="28.5" spans="1:7">
      <c r="A6" s="234">
        <v>1</v>
      </c>
      <c r="B6" s="235" t="s">
        <v>223</v>
      </c>
      <c r="C6" s="202" t="s">
        <v>224</v>
      </c>
      <c r="D6" s="202" t="s">
        <v>217</v>
      </c>
      <c r="E6" s="202">
        <v>18.98</v>
      </c>
      <c r="F6" s="236">
        <v>18.89</v>
      </c>
      <c r="G6" s="237">
        <v>358.53</v>
      </c>
    </row>
    <row r="7" ht="28.5" spans="1:7">
      <c r="A7" s="234">
        <v>2</v>
      </c>
      <c r="B7" s="202" t="s">
        <v>225</v>
      </c>
      <c r="C7" s="235" t="s">
        <v>226</v>
      </c>
      <c r="D7" s="202" t="s">
        <v>217</v>
      </c>
      <c r="E7" s="202">
        <v>18.98</v>
      </c>
      <c r="F7" s="238">
        <v>163.94</v>
      </c>
      <c r="G7" s="237">
        <v>3111.58</v>
      </c>
    </row>
    <row r="8" ht="42.75" spans="1:7">
      <c r="A8" s="234">
        <v>3</v>
      </c>
      <c r="B8" s="235" t="s">
        <v>227</v>
      </c>
      <c r="C8" s="235" t="s">
        <v>228</v>
      </c>
      <c r="D8" s="202" t="s">
        <v>174</v>
      </c>
      <c r="E8" s="202">
        <v>3</v>
      </c>
      <c r="F8" s="236">
        <v>38</v>
      </c>
      <c r="G8" s="239">
        <v>114</v>
      </c>
    </row>
    <row r="9" spans="1:7">
      <c r="A9" s="234">
        <v>4</v>
      </c>
      <c r="B9" s="202" t="s">
        <v>229</v>
      </c>
      <c r="C9" s="202" t="s">
        <v>229</v>
      </c>
      <c r="D9" s="202" t="s">
        <v>174</v>
      </c>
      <c r="E9" s="202">
        <v>3</v>
      </c>
      <c r="F9" s="236">
        <v>38</v>
      </c>
      <c r="G9" s="239">
        <v>114</v>
      </c>
    </row>
    <row r="10" spans="1:7">
      <c r="A10" s="234">
        <v>5</v>
      </c>
      <c r="B10" s="202" t="s">
        <v>230</v>
      </c>
      <c r="C10" s="202" t="s">
        <v>231</v>
      </c>
      <c r="D10" s="202" t="s">
        <v>174</v>
      </c>
      <c r="E10" s="202">
        <v>3</v>
      </c>
      <c r="F10" s="238">
        <v>15.43</v>
      </c>
      <c r="G10" s="239">
        <v>46.29</v>
      </c>
    </row>
    <row r="11" ht="28.5" spans="1:7">
      <c r="A11" s="234">
        <v>6</v>
      </c>
      <c r="B11" s="202" t="s">
        <v>232</v>
      </c>
      <c r="C11" s="235" t="s">
        <v>233</v>
      </c>
      <c r="D11" s="202" t="s">
        <v>174</v>
      </c>
      <c r="E11" s="202">
        <v>1</v>
      </c>
      <c r="F11" s="236">
        <v>50</v>
      </c>
      <c r="G11" s="239">
        <v>50</v>
      </c>
    </row>
    <row r="12" ht="28.5" spans="1:7">
      <c r="A12" s="234">
        <v>7</v>
      </c>
      <c r="B12" s="202" t="s">
        <v>234</v>
      </c>
      <c r="C12" s="201" t="s">
        <v>235</v>
      </c>
      <c r="D12" s="202" t="s">
        <v>174</v>
      </c>
      <c r="E12" s="202">
        <v>2</v>
      </c>
      <c r="F12" s="236">
        <v>24.55</v>
      </c>
      <c r="G12" s="239">
        <v>49.1</v>
      </c>
    </row>
    <row r="13" ht="42.75" spans="1:7">
      <c r="A13" s="234">
        <v>8</v>
      </c>
      <c r="B13" s="202" t="s">
        <v>236</v>
      </c>
      <c r="C13" s="235" t="s">
        <v>237</v>
      </c>
      <c r="D13" s="202" t="s">
        <v>174</v>
      </c>
      <c r="E13" s="202">
        <v>3</v>
      </c>
      <c r="F13" s="238">
        <v>280</v>
      </c>
      <c r="G13" s="239">
        <v>840</v>
      </c>
    </row>
    <row r="14" ht="28.5" spans="1:7">
      <c r="A14" s="234">
        <v>9</v>
      </c>
      <c r="B14" s="202" t="s">
        <v>238</v>
      </c>
      <c r="C14" s="201" t="s">
        <v>239</v>
      </c>
      <c r="D14" s="202" t="s">
        <v>174</v>
      </c>
      <c r="E14" s="202">
        <v>1</v>
      </c>
      <c r="F14" s="236">
        <v>50</v>
      </c>
      <c r="G14" s="239">
        <v>50</v>
      </c>
    </row>
    <row r="15" spans="1:7">
      <c r="A15" s="234">
        <v>10</v>
      </c>
      <c r="B15" s="202" t="s">
        <v>240</v>
      </c>
      <c r="C15" s="240" t="s">
        <v>241</v>
      </c>
      <c r="D15" s="202" t="s">
        <v>174</v>
      </c>
      <c r="E15" s="202">
        <v>4</v>
      </c>
      <c r="F15" s="236">
        <v>41.5</v>
      </c>
      <c r="G15" s="239">
        <v>166</v>
      </c>
    </row>
    <row r="16" spans="1:7">
      <c r="A16" s="234">
        <v>11</v>
      </c>
      <c r="B16" s="202" t="s">
        <v>242</v>
      </c>
      <c r="C16" s="240" t="s">
        <v>243</v>
      </c>
      <c r="D16" s="202" t="s">
        <v>172</v>
      </c>
      <c r="E16" s="202">
        <v>4</v>
      </c>
      <c r="F16" s="238">
        <v>40</v>
      </c>
      <c r="G16" s="239">
        <v>160</v>
      </c>
    </row>
    <row r="17" spans="1:7">
      <c r="A17" s="234">
        <v>12</v>
      </c>
      <c r="B17" s="202" t="s">
        <v>244</v>
      </c>
      <c r="C17" s="200" t="s">
        <v>245</v>
      </c>
      <c r="D17" s="202" t="s">
        <v>246</v>
      </c>
      <c r="E17" s="202">
        <v>7</v>
      </c>
      <c r="F17" s="236">
        <v>25</v>
      </c>
      <c r="G17" s="239">
        <v>175</v>
      </c>
    </row>
    <row r="18" spans="1:7">
      <c r="A18" s="241" t="s">
        <v>67</v>
      </c>
      <c r="B18" s="241"/>
      <c r="C18" s="241"/>
      <c r="D18" s="241"/>
      <c r="E18" s="241"/>
      <c r="F18" s="241"/>
      <c r="G18" s="242"/>
    </row>
    <row r="19" spans="1:7">
      <c r="A19" s="207" t="s">
        <v>209</v>
      </c>
      <c r="B19" s="207"/>
      <c r="C19" s="207"/>
      <c r="D19" s="207"/>
      <c r="E19" s="207"/>
      <c r="F19" s="207"/>
      <c r="G19" s="207"/>
    </row>
  </sheetData>
  <mergeCells count="12">
    <mergeCell ref="A1:G1"/>
    <mergeCell ref="A2:G2"/>
    <mergeCell ref="F3:G3"/>
    <mergeCell ref="A18:G18"/>
    <mergeCell ref="A19:G19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C13" sqref="C13:G13"/>
    </sheetView>
  </sheetViews>
  <sheetFormatPr defaultColWidth="9" defaultRowHeight="14.25" outlineLevelRow="7" outlineLevelCol="7"/>
  <cols>
    <col min="1" max="1" width="5.25" style="185" customWidth="1"/>
    <col min="2" max="2" width="9" style="185"/>
    <col min="3" max="3" width="21.25" style="185" customWidth="1"/>
    <col min="4" max="4" width="5.75" style="185" customWidth="1"/>
    <col min="5" max="5" width="7.625" style="185" customWidth="1"/>
    <col min="6" max="16384" width="9" style="185"/>
  </cols>
  <sheetData>
    <row r="1" ht="25.5" spans="1:7">
      <c r="A1" s="186" t="s">
        <v>0</v>
      </c>
      <c r="B1" s="186"/>
      <c r="C1" s="186"/>
      <c r="D1" s="186"/>
      <c r="E1" s="186"/>
      <c r="F1" s="187"/>
      <c r="G1" s="187"/>
    </row>
    <row r="2" ht="15" spans="1:7">
      <c r="A2" s="188" t="s">
        <v>247</v>
      </c>
      <c r="B2" s="188"/>
      <c r="C2" s="188"/>
      <c r="D2" s="188"/>
      <c r="E2" s="188"/>
      <c r="F2" s="188"/>
      <c r="G2" s="188"/>
    </row>
    <row r="3" spans="1:8">
      <c r="A3" s="189" t="s">
        <v>4</v>
      </c>
      <c r="B3" s="190" t="s">
        <v>6</v>
      </c>
      <c r="C3" s="190" t="s">
        <v>7</v>
      </c>
      <c r="D3" s="190" t="s">
        <v>162</v>
      </c>
      <c r="E3" s="190" t="s">
        <v>9</v>
      </c>
      <c r="F3" s="190" t="s">
        <v>163</v>
      </c>
      <c r="G3" s="191"/>
      <c r="H3" s="218" t="s">
        <v>76</v>
      </c>
    </row>
    <row r="4" spans="1:8">
      <c r="A4" s="194"/>
      <c r="B4" s="195"/>
      <c r="C4" s="195"/>
      <c r="D4" s="195"/>
      <c r="E4" s="195"/>
      <c r="F4" s="195" t="s">
        <v>11</v>
      </c>
      <c r="G4" s="196" t="s">
        <v>164</v>
      </c>
      <c r="H4" s="219"/>
    </row>
    <row r="5" spans="1:8">
      <c r="A5" s="194"/>
      <c r="B5" s="195"/>
      <c r="C5" s="195"/>
      <c r="D5" s="195"/>
      <c r="E5" s="195"/>
      <c r="F5" s="195"/>
      <c r="G5" s="196"/>
      <c r="H5" s="219"/>
    </row>
    <row r="6" ht="82" customHeight="1" spans="1:8">
      <c r="A6" s="223">
        <v>1</v>
      </c>
      <c r="B6" s="224" t="s">
        <v>248</v>
      </c>
      <c r="C6" s="225" t="s">
        <v>249</v>
      </c>
      <c r="D6" s="226" t="s">
        <v>217</v>
      </c>
      <c r="E6" s="227">
        <v>1.71</v>
      </c>
      <c r="F6" s="228">
        <v>103.58</v>
      </c>
      <c r="G6" s="229">
        <v>177.12</v>
      </c>
      <c r="H6" s="230"/>
    </row>
    <row r="7" spans="1:8">
      <c r="A7" s="231" t="s">
        <v>67</v>
      </c>
      <c r="B7" s="232"/>
      <c r="C7" s="232"/>
      <c r="D7" s="232"/>
      <c r="E7" s="232"/>
      <c r="F7" s="232"/>
      <c r="G7" s="232"/>
      <c r="H7" s="233"/>
    </row>
    <row r="8" spans="1:7">
      <c r="A8" s="207" t="s">
        <v>209</v>
      </c>
      <c r="B8" s="207"/>
      <c r="C8" s="207"/>
      <c r="D8" s="207"/>
      <c r="E8" s="207"/>
      <c r="F8" s="207"/>
      <c r="G8" s="207"/>
    </row>
  </sheetData>
  <mergeCells count="13">
    <mergeCell ref="A1:G1"/>
    <mergeCell ref="A2:G2"/>
    <mergeCell ref="F3:G3"/>
    <mergeCell ref="A7:H7"/>
    <mergeCell ref="A8:G8"/>
    <mergeCell ref="A3:A5"/>
    <mergeCell ref="B3:B5"/>
    <mergeCell ref="C3:C5"/>
    <mergeCell ref="D3:D5"/>
    <mergeCell ref="E3:E5"/>
    <mergeCell ref="F4:F5"/>
    <mergeCell ref="G4:G5"/>
    <mergeCell ref="H3:H5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C13" sqref="C13:G13"/>
    </sheetView>
  </sheetViews>
  <sheetFormatPr defaultColWidth="8.8" defaultRowHeight="14.25" outlineLevelCol="7"/>
  <cols>
    <col min="1" max="1" width="5.5" style="185" customWidth="1"/>
    <col min="2" max="2" width="8.8" style="185"/>
    <col min="3" max="3" width="20.5" style="185" customWidth="1"/>
    <col min="4" max="6" width="8.8" style="185"/>
    <col min="7" max="7" width="9.25" style="185"/>
    <col min="8" max="16384" width="8.8" style="185"/>
  </cols>
  <sheetData>
    <row r="1" ht="25.5" spans="1:7">
      <c r="A1" s="186" t="s">
        <v>0</v>
      </c>
      <c r="B1" s="186"/>
      <c r="C1" s="186"/>
      <c r="D1" s="186"/>
      <c r="E1" s="186"/>
      <c r="F1" s="187"/>
      <c r="G1" s="187"/>
    </row>
    <row r="2" ht="15" spans="1:7">
      <c r="A2" s="188" t="s">
        <v>250</v>
      </c>
      <c r="B2" s="188"/>
      <c r="C2" s="188"/>
      <c r="D2" s="188"/>
      <c r="E2" s="188"/>
      <c r="F2" s="188"/>
      <c r="G2" s="188"/>
    </row>
    <row r="3" spans="1:8">
      <c r="A3" s="189" t="s">
        <v>4</v>
      </c>
      <c r="B3" s="190" t="s">
        <v>6</v>
      </c>
      <c r="C3" s="190" t="s">
        <v>7</v>
      </c>
      <c r="D3" s="190" t="s">
        <v>162</v>
      </c>
      <c r="E3" s="190" t="s">
        <v>9</v>
      </c>
      <c r="F3" s="190" t="s">
        <v>163</v>
      </c>
      <c r="G3" s="191"/>
      <c r="H3" s="218" t="s">
        <v>76</v>
      </c>
    </row>
    <row r="4" spans="1:8">
      <c r="A4" s="194"/>
      <c r="B4" s="195"/>
      <c r="C4" s="195"/>
      <c r="D4" s="195"/>
      <c r="E4" s="195"/>
      <c r="F4" s="195" t="s">
        <v>11</v>
      </c>
      <c r="G4" s="196" t="s">
        <v>164</v>
      </c>
      <c r="H4" s="219"/>
    </row>
    <row r="5" spans="1:8">
      <c r="A5" s="194"/>
      <c r="B5" s="195"/>
      <c r="C5" s="195"/>
      <c r="D5" s="195"/>
      <c r="E5" s="195"/>
      <c r="F5" s="195"/>
      <c r="G5" s="196"/>
      <c r="H5" s="219"/>
    </row>
    <row r="6" ht="81" customHeight="1" spans="1:8">
      <c r="A6" s="199">
        <v>1</v>
      </c>
      <c r="B6" s="208" t="s">
        <v>251</v>
      </c>
      <c r="C6" s="208" t="s">
        <v>252</v>
      </c>
      <c r="D6" s="209" t="s">
        <v>46</v>
      </c>
      <c r="E6" s="210">
        <v>12</v>
      </c>
      <c r="F6" s="211">
        <v>46.93</v>
      </c>
      <c r="G6" s="211">
        <v>563.16</v>
      </c>
      <c r="H6" s="220" t="s">
        <v>253</v>
      </c>
    </row>
    <row r="7" ht="56" customHeight="1" spans="1:8">
      <c r="A7" s="199">
        <v>2</v>
      </c>
      <c r="B7" s="208" t="s">
        <v>251</v>
      </c>
      <c r="C7" s="208" t="s">
        <v>254</v>
      </c>
      <c r="D7" s="209" t="s">
        <v>46</v>
      </c>
      <c r="E7" s="210">
        <v>12.1</v>
      </c>
      <c r="F7" s="211">
        <v>46.93</v>
      </c>
      <c r="G7" s="211">
        <v>567.853</v>
      </c>
      <c r="H7" s="220" t="s">
        <v>255</v>
      </c>
    </row>
    <row r="8" ht="36" spans="1:8">
      <c r="A8" s="199">
        <v>3</v>
      </c>
      <c r="B8" s="208" t="s">
        <v>251</v>
      </c>
      <c r="C8" s="208" t="s">
        <v>256</v>
      </c>
      <c r="D8" s="209" t="s">
        <v>46</v>
      </c>
      <c r="E8" s="210">
        <v>11.8</v>
      </c>
      <c r="F8" s="211">
        <v>46.93</v>
      </c>
      <c r="G8" s="221">
        <v>553.774</v>
      </c>
      <c r="H8" s="220" t="s">
        <v>257</v>
      </c>
    </row>
    <row r="9" ht="24" spans="1:8">
      <c r="A9" s="199">
        <v>4</v>
      </c>
      <c r="B9" s="208" t="s">
        <v>251</v>
      </c>
      <c r="C9" s="208" t="s">
        <v>258</v>
      </c>
      <c r="D9" s="209" t="s">
        <v>46</v>
      </c>
      <c r="E9" s="210">
        <v>1.6</v>
      </c>
      <c r="F9" s="211">
        <v>46.93</v>
      </c>
      <c r="G9" s="221">
        <v>75.088</v>
      </c>
      <c r="H9" s="220" t="s">
        <v>259</v>
      </c>
    </row>
    <row r="10" spans="1:8">
      <c r="A10" s="199">
        <v>5</v>
      </c>
      <c r="B10" s="208" t="s">
        <v>244</v>
      </c>
      <c r="C10" s="208" t="s">
        <v>245</v>
      </c>
      <c r="D10" s="209" t="s">
        <v>246</v>
      </c>
      <c r="E10" s="210">
        <v>8</v>
      </c>
      <c r="F10" s="211">
        <v>24.47</v>
      </c>
      <c r="G10" s="221"/>
      <c r="H10" s="222"/>
    </row>
    <row r="11" ht="15" spans="1:7">
      <c r="A11" s="204" t="s">
        <v>67</v>
      </c>
      <c r="B11" s="205"/>
      <c r="C11" s="205"/>
      <c r="D11" s="205"/>
      <c r="E11" s="205"/>
      <c r="F11" s="205"/>
      <c r="G11" s="206"/>
    </row>
    <row r="12" spans="1:7">
      <c r="A12" s="207" t="s">
        <v>209</v>
      </c>
      <c r="B12" s="207"/>
      <c r="C12" s="207"/>
      <c r="D12" s="207"/>
      <c r="E12" s="207"/>
      <c r="F12" s="207"/>
      <c r="G12" s="207"/>
    </row>
  </sheetData>
  <mergeCells count="13">
    <mergeCell ref="A1:G1"/>
    <mergeCell ref="A2:G2"/>
    <mergeCell ref="F3:G3"/>
    <mergeCell ref="A11:F11"/>
    <mergeCell ref="A12:G12"/>
    <mergeCell ref="A3:A5"/>
    <mergeCell ref="B3:B5"/>
    <mergeCell ref="C3:C5"/>
    <mergeCell ref="D3:D5"/>
    <mergeCell ref="E3:E5"/>
    <mergeCell ref="F4:F5"/>
    <mergeCell ref="G4:G5"/>
    <mergeCell ref="H3:H5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C13" sqref="C13:G13"/>
    </sheetView>
  </sheetViews>
  <sheetFormatPr defaultColWidth="8.8" defaultRowHeight="14.25" outlineLevelCol="6"/>
  <cols>
    <col min="1" max="1" width="7.5" style="185" customWidth="1"/>
    <col min="2" max="2" width="8.8" style="185"/>
    <col min="3" max="3" width="16.5" style="185" customWidth="1"/>
    <col min="4" max="16384" width="8.8" style="185"/>
  </cols>
  <sheetData>
    <row r="1" ht="25.5" spans="1:7">
      <c r="A1" s="186" t="s">
        <v>0</v>
      </c>
      <c r="B1" s="186"/>
      <c r="C1" s="186"/>
      <c r="D1" s="186"/>
      <c r="E1" s="186"/>
      <c r="F1" s="187"/>
      <c r="G1" s="187"/>
    </row>
    <row r="2" ht="15" spans="1:7">
      <c r="A2" s="188" t="s">
        <v>260</v>
      </c>
      <c r="B2" s="188"/>
      <c r="C2" s="188"/>
      <c r="D2" s="188"/>
      <c r="E2" s="188"/>
      <c r="F2" s="188"/>
      <c r="G2" s="188"/>
    </row>
    <row r="3" spans="1:7">
      <c r="A3" s="189" t="s">
        <v>4</v>
      </c>
      <c r="B3" s="190" t="s">
        <v>6</v>
      </c>
      <c r="C3" s="190" t="s">
        <v>7</v>
      </c>
      <c r="D3" s="190" t="s">
        <v>162</v>
      </c>
      <c r="E3" s="190" t="s">
        <v>9</v>
      </c>
      <c r="F3" s="190" t="s">
        <v>163</v>
      </c>
      <c r="G3" s="190"/>
    </row>
    <row r="4" spans="1:7">
      <c r="A4" s="194"/>
      <c r="B4" s="195"/>
      <c r="C4" s="195"/>
      <c r="D4" s="195"/>
      <c r="E4" s="195"/>
      <c r="F4" s="195" t="s">
        <v>11</v>
      </c>
      <c r="G4" s="195" t="s">
        <v>164</v>
      </c>
    </row>
    <row r="5" spans="1:7">
      <c r="A5" s="194"/>
      <c r="B5" s="195"/>
      <c r="C5" s="195"/>
      <c r="D5" s="195"/>
      <c r="E5" s="195"/>
      <c r="F5" s="195"/>
      <c r="G5" s="195"/>
    </row>
    <row r="6" ht="72" spans="1:7">
      <c r="A6" s="199">
        <v>1</v>
      </c>
      <c r="B6" s="208" t="s">
        <v>212</v>
      </c>
      <c r="C6" s="208" t="s">
        <v>261</v>
      </c>
      <c r="D6" s="209" t="s">
        <v>214</v>
      </c>
      <c r="E6" s="210">
        <v>1</v>
      </c>
      <c r="F6" s="211">
        <v>89.34</v>
      </c>
      <c r="G6" s="212"/>
    </row>
    <row r="7" ht="72" spans="1:7">
      <c r="A7" s="199">
        <v>2</v>
      </c>
      <c r="B7" s="208" t="s">
        <v>262</v>
      </c>
      <c r="C7" s="213" t="s">
        <v>263</v>
      </c>
      <c r="D7" s="214" t="s">
        <v>36</v>
      </c>
      <c r="E7" s="215">
        <v>2</v>
      </c>
      <c r="F7" s="216">
        <v>1069.34</v>
      </c>
      <c r="G7" s="217"/>
    </row>
    <row r="8" ht="15" spans="1:7">
      <c r="A8" s="204" t="s">
        <v>67</v>
      </c>
      <c r="B8" s="205"/>
      <c r="C8" s="205"/>
      <c r="D8" s="205"/>
      <c r="E8" s="205"/>
      <c r="F8" s="205"/>
      <c r="G8" s="206"/>
    </row>
    <row r="9" spans="1:7">
      <c r="A9" s="207" t="s">
        <v>209</v>
      </c>
      <c r="B9" s="207"/>
      <c r="C9" s="207"/>
      <c r="D9" s="207"/>
      <c r="E9" s="207"/>
      <c r="F9" s="207"/>
      <c r="G9" s="207"/>
    </row>
  </sheetData>
  <mergeCells count="12">
    <mergeCell ref="A1:G1"/>
    <mergeCell ref="A2:G2"/>
    <mergeCell ref="F3:G3"/>
    <mergeCell ref="A8:F8"/>
    <mergeCell ref="A9:G9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C13" sqref="C13:G13"/>
    </sheetView>
  </sheetViews>
  <sheetFormatPr defaultColWidth="8.8" defaultRowHeight="14.25" outlineLevelCol="6"/>
  <cols>
    <col min="1" max="1" width="8.8" style="185"/>
    <col min="2" max="2" width="11.625" style="185" customWidth="1"/>
    <col min="3" max="3" width="16.625" style="185" customWidth="1"/>
    <col min="4" max="6" width="8.8" style="185"/>
    <col min="7" max="7" width="9.375" style="185"/>
    <col min="8" max="16384" width="8.8" style="185"/>
  </cols>
  <sheetData>
    <row r="1" ht="25.5" spans="1:7">
      <c r="A1" s="186" t="s">
        <v>0</v>
      </c>
      <c r="B1" s="186"/>
      <c r="C1" s="186"/>
      <c r="D1" s="186"/>
      <c r="E1" s="186"/>
      <c r="F1" s="187"/>
      <c r="G1" s="187"/>
    </row>
    <row r="2" ht="15" spans="1:7">
      <c r="A2" s="188" t="s">
        <v>264</v>
      </c>
      <c r="B2" s="188"/>
      <c r="C2" s="188"/>
      <c r="D2" s="188"/>
      <c r="E2" s="188"/>
      <c r="F2" s="188"/>
      <c r="G2" s="188"/>
    </row>
    <row r="3" spans="1:7">
      <c r="A3" s="189" t="s">
        <v>4</v>
      </c>
      <c r="B3" s="190" t="s">
        <v>6</v>
      </c>
      <c r="C3" s="190" t="s">
        <v>7</v>
      </c>
      <c r="D3" s="190" t="s">
        <v>162</v>
      </c>
      <c r="E3" s="191" t="s">
        <v>9</v>
      </c>
      <c r="F3" s="192" t="s">
        <v>163</v>
      </c>
      <c r="G3" s="193"/>
    </row>
    <row r="4" spans="1:7">
      <c r="A4" s="194"/>
      <c r="B4" s="195"/>
      <c r="C4" s="195"/>
      <c r="D4" s="195"/>
      <c r="E4" s="196"/>
      <c r="F4" s="197" t="s">
        <v>11</v>
      </c>
      <c r="G4" s="198" t="s">
        <v>164</v>
      </c>
    </row>
    <row r="5" spans="1:7">
      <c r="A5" s="194"/>
      <c r="B5" s="195"/>
      <c r="C5" s="195"/>
      <c r="D5" s="195"/>
      <c r="E5" s="196"/>
      <c r="F5" s="197"/>
      <c r="G5" s="198"/>
    </row>
    <row r="6" ht="78" customHeight="1" spans="1:7">
      <c r="A6" s="199">
        <v>1</v>
      </c>
      <c r="B6" s="200" t="s">
        <v>265</v>
      </c>
      <c r="C6" s="201" t="s">
        <v>266</v>
      </c>
      <c r="D6" s="202" t="s">
        <v>217</v>
      </c>
      <c r="E6" s="202">
        <v>5.65</v>
      </c>
      <c r="F6" s="200">
        <v>29.44</v>
      </c>
      <c r="G6" s="203">
        <f>E6*F6</f>
        <v>166.336</v>
      </c>
    </row>
    <row r="7" ht="42.75" spans="1:7">
      <c r="A7" s="199">
        <v>2</v>
      </c>
      <c r="B7" s="200" t="s">
        <v>267</v>
      </c>
      <c r="C7" s="201" t="s">
        <v>268</v>
      </c>
      <c r="D7" s="202" t="s">
        <v>217</v>
      </c>
      <c r="E7" s="202">
        <v>5.65</v>
      </c>
      <c r="F7" s="200">
        <v>245.35</v>
      </c>
      <c r="G7" s="203">
        <f>E7*F7</f>
        <v>1386.2275</v>
      </c>
    </row>
    <row r="8" ht="15" spans="1:7">
      <c r="A8" s="204" t="s">
        <v>67</v>
      </c>
      <c r="B8" s="205"/>
      <c r="C8" s="205"/>
      <c r="D8" s="205"/>
      <c r="E8" s="205"/>
      <c r="F8" s="205"/>
      <c r="G8" s="206"/>
    </row>
    <row r="9" spans="1:7">
      <c r="A9" s="207" t="s">
        <v>209</v>
      </c>
      <c r="B9" s="207"/>
      <c r="C9" s="207"/>
      <c r="D9" s="207"/>
      <c r="E9" s="207"/>
      <c r="F9" s="207"/>
      <c r="G9" s="207"/>
    </row>
  </sheetData>
  <mergeCells count="12">
    <mergeCell ref="A1:G1"/>
    <mergeCell ref="A2:G2"/>
    <mergeCell ref="F3:G3"/>
    <mergeCell ref="A8:F8"/>
    <mergeCell ref="A9:G9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SheetLayoutView="60" topLeftCell="A9" workbookViewId="0">
      <selection activeCell="C7" sqref="C7:G7"/>
    </sheetView>
  </sheetViews>
  <sheetFormatPr defaultColWidth="6.75" defaultRowHeight="14.25" outlineLevelCol="6"/>
  <cols>
    <col min="1" max="1" width="15.125" style="171" customWidth="1"/>
    <col min="2" max="2" width="0.625" style="171" customWidth="1"/>
    <col min="3" max="3" width="10.375" style="171" customWidth="1"/>
    <col min="4" max="4" width="18.625" style="171" customWidth="1"/>
    <col min="5" max="5" width="18.375" style="171" customWidth="1"/>
    <col min="6" max="6" width="3.375" style="171" customWidth="1"/>
    <col min="7" max="7" width="4.375" style="171" customWidth="1"/>
    <col min="8" max="16384" width="6.75" style="171"/>
  </cols>
  <sheetData>
    <row r="1" ht="99" customHeight="1" spans="1:7">
      <c r="A1" s="172"/>
      <c r="B1" s="173" t="s">
        <v>269</v>
      </c>
      <c r="C1" s="173"/>
      <c r="D1" s="173"/>
      <c r="E1" s="173"/>
      <c r="F1" s="173"/>
      <c r="G1" s="173"/>
    </row>
    <row r="2" ht="70.5" customHeight="1" spans="1:7">
      <c r="A2" s="174" t="s">
        <v>102</v>
      </c>
      <c r="B2" s="174"/>
      <c r="C2" s="174"/>
      <c r="D2" s="174"/>
      <c r="E2" s="174"/>
      <c r="F2" s="174"/>
      <c r="G2" s="174"/>
    </row>
    <row r="3" ht="37.5" customHeight="1" spans="1:7">
      <c r="A3" s="175" t="s">
        <v>103</v>
      </c>
      <c r="B3" s="175"/>
      <c r="C3" s="176"/>
      <c r="D3" s="176"/>
      <c r="E3" s="176"/>
      <c r="F3" s="176"/>
      <c r="G3" s="176"/>
    </row>
    <row r="4" ht="59.25" customHeight="1" spans="1:7">
      <c r="A4" s="175" t="s">
        <v>104</v>
      </c>
      <c r="B4" s="175"/>
      <c r="C4" s="177" t="s">
        <v>269</v>
      </c>
      <c r="D4" s="177"/>
      <c r="E4" s="177"/>
      <c r="F4" s="177"/>
      <c r="G4" s="177"/>
    </row>
    <row r="5" ht="59.25" customHeight="1" spans="1:7">
      <c r="A5" s="175" t="s">
        <v>105</v>
      </c>
      <c r="B5" s="175"/>
      <c r="C5" s="178" t="s">
        <v>106</v>
      </c>
      <c r="D5" s="177"/>
      <c r="E5" s="177"/>
      <c r="F5" s="177"/>
      <c r="G5" s="177"/>
    </row>
    <row r="6" ht="29.25" customHeight="1" spans="1:7">
      <c r="A6" s="175"/>
      <c r="B6" s="175"/>
      <c r="C6" s="179" t="s">
        <v>107</v>
      </c>
      <c r="D6" s="177"/>
      <c r="E6" s="177"/>
      <c r="F6" s="177"/>
      <c r="G6" s="177"/>
    </row>
    <row r="7" ht="84.75" customHeight="1" spans="1:7">
      <c r="A7" s="175" t="s">
        <v>108</v>
      </c>
      <c r="B7" s="175"/>
      <c r="C7" s="180"/>
      <c r="D7" s="180"/>
      <c r="E7" s="180"/>
      <c r="F7" s="180"/>
      <c r="G7" s="180"/>
    </row>
    <row r="8" ht="25.5" customHeight="1" spans="1:7">
      <c r="A8" s="175"/>
      <c r="B8" s="175"/>
      <c r="C8" s="181" t="s">
        <v>109</v>
      </c>
      <c r="D8" s="181"/>
      <c r="E8" s="181"/>
      <c r="F8" s="181"/>
      <c r="G8" s="181"/>
    </row>
    <row r="9" ht="59.25" customHeight="1" spans="1:7">
      <c r="A9" s="175" t="s">
        <v>110</v>
      </c>
      <c r="B9" s="175"/>
      <c r="C9" s="180"/>
      <c r="D9" s="180"/>
      <c r="E9" s="180"/>
      <c r="F9" s="180"/>
      <c r="G9" s="180"/>
    </row>
    <row r="10" ht="25.5" customHeight="1" spans="1:7">
      <c r="A10" s="182"/>
      <c r="B10" s="182"/>
      <c r="C10" s="181" t="s">
        <v>111</v>
      </c>
      <c r="D10" s="181"/>
      <c r="E10" s="181"/>
      <c r="F10" s="181"/>
      <c r="G10" s="181"/>
    </row>
    <row r="11" ht="59.25" customHeight="1" spans="1:7">
      <c r="A11" s="175" t="s">
        <v>112</v>
      </c>
      <c r="B11" s="175"/>
      <c r="C11" s="180"/>
      <c r="D11" s="180"/>
      <c r="E11" s="180"/>
      <c r="F11" s="180"/>
      <c r="G11" s="180"/>
    </row>
    <row r="12" ht="25.5" customHeight="1" spans="1:7">
      <c r="A12" s="175"/>
      <c r="B12" s="175"/>
      <c r="C12" s="181" t="s">
        <v>113</v>
      </c>
      <c r="D12" s="181"/>
      <c r="E12" s="181"/>
      <c r="F12" s="181"/>
      <c r="G12" s="181"/>
    </row>
    <row r="13" ht="59.25" customHeight="1" spans="1:7">
      <c r="A13" s="175" t="s">
        <v>114</v>
      </c>
      <c r="B13" s="175"/>
      <c r="C13" s="180"/>
      <c r="D13" s="180"/>
      <c r="E13" s="180"/>
      <c r="F13" s="180"/>
      <c r="G13" s="180"/>
    </row>
    <row r="14" ht="18" customHeight="1" spans="1:7">
      <c r="A14" s="172"/>
      <c r="B14" s="183"/>
      <c r="C14" s="183"/>
      <c r="D14" s="183"/>
      <c r="E14" s="183"/>
      <c r="F14" s="183"/>
      <c r="G14" s="184" t="s">
        <v>115</v>
      </c>
    </row>
  </sheetData>
  <mergeCells count="25">
    <mergeCell ref="B1:G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B14:F14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zoomScaleSheetLayoutView="60" workbookViewId="0">
      <selection activeCell="A2" sqref="A2:C2"/>
    </sheetView>
  </sheetViews>
  <sheetFormatPr defaultColWidth="6.75" defaultRowHeight="14.25" outlineLevelCol="5"/>
  <cols>
    <col min="1" max="1" width="6.75" style="153" customWidth="1"/>
    <col min="2" max="2" width="44.625" style="153" customWidth="1"/>
    <col min="3" max="3" width="1.4" style="153" customWidth="1"/>
    <col min="4" max="4" width="15.125" style="153" customWidth="1"/>
    <col min="5" max="5" width="1.875" style="153" customWidth="1"/>
    <col min="6" max="6" width="14.125" style="153" customWidth="1"/>
    <col min="7" max="16384" width="6.75" style="153"/>
  </cols>
  <sheetData>
    <row r="1" ht="33" customHeight="1" spans="1:6">
      <c r="A1" s="26" t="s">
        <v>116</v>
      </c>
      <c r="B1" s="26"/>
      <c r="C1" s="26"/>
      <c r="D1" s="26"/>
      <c r="E1" s="27"/>
      <c r="F1" s="27"/>
    </row>
    <row r="2" ht="15" customHeight="1" spans="1:6">
      <c r="A2" s="28" t="s">
        <v>270</v>
      </c>
      <c r="B2" s="28"/>
      <c r="C2" s="28"/>
      <c r="D2" s="28" t="s">
        <v>118</v>
      </c>
      <c r="E2" s="154" t="s">
        <v>119</v>
      </c>
      <c r="F2" s="154"/>
    </row>
    <row r="3" ht="18.75" customHeight="1" spans="1:6">
      <c r="A3" s="29" t="s">
        <v>4</v>
      </c>
      <c r="B3" s="30" t="s">
        <v>120</v>
      </c>
      <c r="C3" s="30" t="s">
        <v>121</v>
      </c>
      <c r="D3" s="30"/>
      <c r="E3" s="30"/>
      <c r="F3" s="155" t="s">
        <v>122</v>
      </c>
    </row>
    <row r="4" ht="18" customHeight="1" spans="1:6">
      <c r="A4" s="35" t="s">
        <v>18</v>
      </c>
      <c r="B4" s="156" t="s">
        <v>123</v>
      </c>
      <c r="C4" s="157"/>
      <c r="D4" s="157"/>
      <c r="E4" s="157"/>
      <c r="F4" s="158"/>
    </row>
    <row r="5" ht="30" customHeight="1" spans="1:6">
      <c r="A5" s="35" t="s">
        <v>77</v>
      </c>
      <c r="B5" s="159" t="s">
        <v>271</v>
      </c>
      <c r="C5" s="157"/>
      <c r="D5" s="157"/>
      <c r="E5" s="157"/>
      <c r="F5" s="158"/>
    </row>
    <row r="6" ht="38" customHeight="1" spans="1:6">
      <c r="A6" s="35">
        <v>1.2</v>
      </c>
      <c r="B6" s="159" t="s">
        <v>272</v>
      </c>
      <c r="C6" s="160"/>
      <c r="D6" s="161"/>
      <c r="E6" s="162"/>
      <c r="F6" s="158"/>
    </row>
    <row r="7" ht="30" customHeight="1" spans="1:6">
      <c r="A7" s="35">
        <v>1.3</v>
      </c>
      <c r="B7" s="147" t="s">
        <v>273</v>
      </c>
      <c r="C7" s="160"/>
      <c r="D7" s="161"/>
      <c r="E7" s="162"/>
      <c r="F7" s="158"/>
    </row>
    <row r="8" ht="29" customHeight="1" spans="1:6">
      <c r="A8" s="35">
        <v>1.4</v>
      </c>
      <c r="B8" s="147" t="s">
        <v>274</v>
      </c>
      <c r="C8" s="160"/>
      <c r="D8" s="161"/>
      <c r="E8" s="162"/>
      <c r="F8" s="158"/>
    </row>
    <row r="9" ht="24" customHeight="1" spans="1:6">
      <c r="A9" s="35">
        <v>1.5</v>
      </c>
      <c r="B9" s="147" t="s">
        <v>275</v>
      </c>
      <c r="C9" s="160"/>
      <c r="D9" s="161"/>
      <c r="E9" s="162"/>
      <c r="F9" s="158"/>
    </row>
    <row r="10" ht="18" customHeight="1" spans="1:6">
      <c r="A10" s="35">
        <v>1.6</v>
      </c>
      <c r="B10" s="147" t="s">
        <v>276</v>
      </c>
      <c r="C10" s="160"/>
      <c r="D10" s="161"/>
      <c r="E10" s="162"/>
      <c r="F10" s="158"/>
    </row>
    <row r="11" ht="25" customHeight="1" spans="1:6">
      <c r="A11" s="35">
        <v>1.7</v>
      </c>
      <c r="B11" s="147" t="s">
        <v>277</v>
      </c>
      <c r="C11" s="160"/>
      <c r="D11" s="161"/>
      <c r="E11" s="162"/>
      <c r="F11" s="158"/>
    </row>
    <row r="12" ht="29" customHeight="1" spans="1:6">
      <c r="A12" s="35">
        <v>1.8</v>
      </c>
      <c r="B12" s="147" t="s">
        <v>278</v>
      </c>
      <c r="C12" s="160"/>
      <c r="D12" s="161"/>
      <c r="E12" s="162"/>
      <c r="F12" s="158"/>
    </row>
    <row r="13" spans="1:6">
      <c r="A13" s="35">
        <v>1.9</v>
      </c>
      <c r="B13" s="147" t="s">
        <v>279</v>
      </c>
      <c r="C13" s="160"/>
      <c r="D13" s="161"/>
      <c r="E13" s="162"/>
      <c r="F13" s="158"/>
    </row>
    <row r="14" ht="36" customHeight="1" spans="1:6">
      <c r="A14" s="35">
        <v>1.1</v>
      </c>
      <c r="B14" s="147" t="s">
        <v>280</v>
      </c>
      <c r="C14" s="163"/>
      <c r="D14" s="164"/>
      <c r="E14" s="165"/>
      <c r="F14" s="158"/>
    </row>
    <row r="15" ht="18" customHeight="1" spans="1:6">
      <c r="A15" s="35">
        <v>1.11</v>
      </c>
      <c r="B15" s="166" t="s">
        <v>281</v>
      </c>
      <c r="C15" s="163"/>
      <c r="D15" s="164"/>
      <c r="E15" s="165"/>
      <c r="F15" s="158"/>
    </row>
    <row r="16" ht="18" customHeight="1" spans="1:6">
      <c r="A16" s="35" t="s">
        <v>23</v>
      </c>
      <c r="B16" s="156" t="s">
        <v>131</v>
      </c>
      <c r="C16" s="157"/>
      <c r="D16" s="157"/>
      <c r="E16" s="157"/>
      <c r="F16" s="158"/>
    </row>
    <row r="17" ht="18" customHeight="1" spans="1:6">
      <c r="A17" s="35" t="s">
        <v>86</v>
      </c>
      <c r="B17" s="156" t="s">
        <v>17</v>
      </c>
      <c r="C17" s="157"/>
      <c r="D17" s="157"/>
      <c r="E17" s="157"/>
      <c r="F17" s="158"/>
    </row>
    <row r="18" ht="18" customHeight="1" spans="1:6">
      <c r="A18" s="35" t="s">
        <v>90</v>
      </c>
      <c r="B18" s="156" t="s">
        <v>132</v>
      </c>
      <c r="C18" s="157"/>
      <c r="D18" s="157"/>
      <c r="E18" s="157"/>
      <c r="F18" s="158"/>
    </row>
    <row r="19" ht="18" customHeight="1" spans="1:6">
      <c r="A19" s="35" t="s">
        <v>27</v>
      </c>
      <c r="B19" s="156" t="s">
        <v>133</v>
      </c>
      <c r="C19" s="157"/>
      <c r="D19" s="157"/>
      <c r="E19" s="157"/>
      <c r="F19" s="158" t="s">
        <v>134</v>
      </c>
    </row>
    <row r="20" ht="18" customHeight="1" spans="1:6">
      <c r="A20" s="35" t="s">
        <v>135</v>
      </c>
      <c r="B20" s="156" t="s">
        <v>136</v>
      </c>
      <c r="C20" s="157"/>
      <c r="D20" s="157"/>
      <c r="E20" s="157"/>
      <c r="F20" s="158"/>
    </row>
    <row r="21" ht="18" customHeight="1" spans="1:6">
      <c r="A21" s="35" t="s">
        <v>137</v>
      </c>
      <c r="B21" s="156" t="s">
        <v>138</v>
      </c>
      <c r="C21" s="157"/>
      <c r="D21" s="157"/>
      <c r="E21" s="157"/>
      <c r="F21" s="158"/>
    </row>
    <row r="22" ht="18" customHeight="1" spans="1:6">
      <c r="A22" s="35" t="s">
        <v>139</v>
      </c>
      <c r="B22" s="156" t="s">
        <v>140</v>
      </c>
      <c r="C22" s="157"/>
      <c r="D22" s="157"/>
      <c r="E22" s="157"/>
      <c r="F22" s="158"/>
    </row>
    <row r="23" ht="18" customHeight="1" spans="1:6">
      <c r="A23" s="35" t="s">
        <v>141</v>
      </c>
      <c r="B23" s="156" t="s">
        <v>142</v>
      </c>
      <c r="C23" s="157"/>
      <c r="D23" s="157"/>
      <c r="E23" s="157"/>
      <c r="F23" s="158"/>
    </row>
    <row r="24" ht="18" customHeight="1" spans="1:6">
      <c r="A24" s="35" t="s">
        <v>143</v>
      </c>
      <c r="B24" s="156" t="s">
        <v>144</v>
      </c>
      <c r="C24" s="157"/>
      <c r="D24" s="157"/>
      <c r="E24" s="157"/>
      <c r="F24" s="158"/>
    </row>
    <row r="25" ht="18" customHeight="1" spans="1:6">
      <c r="A25" s="35" t="s">
        <v>145</v>
      </c>
      <c r="B25" s="156" t="s">
        <v>146</v>
      </c>
      <c r="C25" s="157"/>
      <c r="D25" s="157"/>
      <c r="E25" s="157"/>
      <c r="F25" s="158"/>
    </row>
    <row r="26" ht="18" customHeight="1" spans="1:6">
      <c r="A26" s="35" t="s">
        <v>147</v>
      </c>
      <c r="B26" s="156" t="s">
        <v>148</v>
      </c>
      <c r="C26" s="157"/>
      <c r="D26" s="157"/>
      <c r="E26" s="157"/>
      <c r="F26" s="158"/>
    </row>
    <row r="27" ht="18" customHeight="1" spans="1:6">
      <c r="A27" s="35" t="s">
        <v>149</v>
      </c>
      <c r="B27" s="156" t="s">
        <v>150</v>
      </c>
      <c r="C27" s="157"/>
      <c r="D27" s="157"/>
      <c r="E27" s="157"/>
      <c r="F27" s="158"/>
    </row>
    <row r="28" ht="18" customHeight="1" spans="1:6">
      <c r="A28" s="35" t="s">
        <v>151</v>
      </c>
      <c r="B28" s="156" t="s">
        <v>152</v>
      </c>
      <c r="C28" s="157"/>
      <c r="D28" s="157"/>
      <c r="E28" s="157"/>
      <c r="F28" s="158"/>
    </row>
    <row r="29" ht="18" customHeight="1" spans="1:6">
      <c r="A29" s="35" t="s">
        <v>153</v>
      </c>
      <c r="B29" s="156" t="s">
        <v>66</v>
      </c>
      <c r="C29" s="157"/>
      <c r="D29" s="157"/>
      <c r="E29" s="157"/>
      <c r="F29" s="158"/>
    </row>
    <row r="30" ht="18" customHeight="1" spans="1:6">
      <c r="A30" s="35" t="s">
        <v>30</v>
      </c>
      <c r="B30" s="156" t="s">
        <v>154</v>
      </c>
      <c r="C30" s="157"/>
      <c r="D30" s="157"/>
      <c r="E30" s="157"/>
      <c r="F30" s="158"/>
    </row>
    <row r="31" ht="18" customHeight="1" spans="1:6">
      <c r="A31" s="35" t="s">
        <v>33</v>
      </c>
      <c r="B31" s="156" t="s">
        <v>155</v>
      </c>
      <c r="C31" s="157"/>
      <c r="D31" s="157"/>
      <c r="E31" s="157"/>
      <c r="F31" s="158" t="s">
        <v>134</v>
      </c>
    </row>
    <row r="32" ht="18" customHeight="1" spans="1:6">
      <c r="A32" s="35" t="s">
        <v>37</v>
      </c>
      <c r="B32" s="156" t="s">
        <v>156</v>
      </c>
      <c r="C32" s="157"/>
      <c r="D32" s="157"/>
      <c r="E32" s="157"/>
      <c r="F32" s="158"/>
    </row>
    <row r="33" ht="18" customHeight="1" spans="1:6">
      <c r="A33" s="75" t="s">
        <v>157</v>
      </c>
      <c r="B33" s="76"/>
      <c r="C33" s="110"/>
      <c r="D33" s="110"/>
      <c r="E33" s="110"/>
      <c r="F33" s="167" t="s">
        <v>158</v>
      </c>
    </row>
    <row r="34" ht="18" customHeight="1" spans="1:6">
      <c r="A34" s="65" t="s">
        <v>159</v>
      </c>
      <c r="B34" s="65"/>
      <c r="C34" s="65"/>
      <c r="D34" s="65"/>
      <c r="E34" s="65"/>
      <c r="F34" s="65"/>
    </row>
    <row r="35" ht="18" customHeight="1" spans="1:6">
      <c r="A35" s="168"/>
      <c r="B35" s="168"/>
      <c r="C35" s="168"/>
      <c r="D35" s="169"/>
      <c r="E35" s="170" t="s">
        <v>160</v>
      </c>
      <c r="F35" s="170"/>
    </row>
  </sheetData>
  <mergeCells count="36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A33:B33"/>
    <mergeCell ref="C33:E33"/>
    <mergeCell ref="A34:F34"/>
    <mergeCell ref="A35:C35"/>
    <mergeCell ref="E35:F35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D26" sqref="D26"/>
    </sheetView>
  </sheetViews>
  <sheetFormatPr defaultColWidth="9" defaultRowHeight="14.25"/>
  <cols>
    <col min="1" max="1" width="5.875" style="25" customWidth="1"/>
    <col min="2" max="2" width="9" style="25"/>
    <col min="3" max="3" width="26.25" style="25" customWidth="1"/>
    <col min="4" max="6" width="9" style="25"/>
    <col min="7" max="7" width="10.125" style="25" customWidth="1"/>
    <col min="8" max="16384" width="9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282</v>
      </c>
      <c r="B2" s="28"/>
      <c r="C2" s="28"/>
      <c r="D2" s="28"/>
      <c r="E2" s="28"/>
      <c r="F2" s="28"/>
      <c r="G2" s="28"/>
    </row>
    <row r="3" spans="1:7">
      <c r="A3" s="29" t="s">
        <v>4</v>
      </c>
      <c r="B3" s="30" t="s">
        <v>6</v>
      </c>
      <c r="C3" s="30" t="s">
        <v>7</v>
      </c>
      <c r="D3" s="30" t="s">
        <v>162</v>
      </c>
      <c r="E3" s="30" t="s">
        <v>9</v>
      </c>
      <c r="F3" s="30" t="s">
        <v>163</v>
      </c>
      <c r="G3" s="30"/>
    </row>
    <row r="4" spans="1:7">
      <c r="A4" s="35"/>
      <c r="B4" s="36"/>
      <c r="C4" s="36"/>
      <c r="D4" s="36"/>
      <c r="E4" s="36"/>
      <c r="F4" s="36" t="s">
        <v>11</v>
      </c>
      <c r="G4" s="36" t="s">
        <v>164</v>
      </c>
    </row>
    <row r="5" spans="1:7">
      <c r="A5" s="35"/>
      <c r="B5" s="36"/>
      <c r="C5" s="36"/>
      <c r="D5" s="36"/>
      <c r="E5" s="36"/>
      <c r="F5" s="36"/>
      <c r="G5" s="36"/>
    </row>
    <row r="6" ht="48" spans="1:7">
      <c r="A6" s="95">
        <v>1</v>
      </c>
      <c r="B6" s="66" t="s">
        <v>283</v>
      </c>
      <c r="C6" s="66" t="s">
        <v>284</v>
      </c>
      <c r="D6" s="95" t="s">
        <v>46</v>
      </c>
      <c r="E6" s="95">
        <v>21</v>
      </c>
      <c r="F6" s="95">
        <v>61.87</v>
      </c>
      <c r="G6" s="70"/>
    </row>
    <row r="7" ht="24" spans="1:7">
      <c r="A7" s="95">
        <v>2</v>
      </c>
      <c r="B7" s="66" t="s">
        <v>285</v>
      </c>
      <c r="C7" s="66" t="s">
        <v>286</v>
      </c>
      <c r="D7" s="95" t="s">
        <v>46</v>
      </c>
      <c r="E7" s="112">
        <v>10.5</v>
      </c>
      <c r="F7" s="46">
        <v>58</v>
      </c>
      <c r="G7" s="111"/>
    </row>
    <row r="8" ht="48" spans="1:7">
      <c r="A8" s="95">
        <v>3</v>
      </c>
      <c r="B8" s="66" t="s">
        <v>287</v>
      </c>
      <c r="C8" s="66" t="s">
        <v>288</v>
      </c>
      <c r="D8" s="95" t="s">
        <v>36</v>
      </c>
      <c r="E8" s="112">
        <v>20.16</v>
      </c>
      <c r="F8" s="46">
        <v>66.04</v>
      </c>
      <c r="G8" s="111"/>
    </row>
    <row r="9" ht="24" spans="1:7">
      <c r="A9" s="95">
        <v>4</v>
      </c>
      <c r="B9" s="66" t="s">
        <v>289</v>
      </c>
      <c r="C9" s="66" t="s">
        <v>289</v>
      </c>
      <c r="D9" s="95" t="s">
        <v>290</v>
      </c>
      <c r="E9" s="112">
        <v>8</v>
      </c>
      <c r="F9" s="46">
        <v>16.28</v>
      </c>
      <c r="G9" s="111"/>
    </row>
    <row r="10" ht="15" spans="1:7">
      <c r="A10" s="75" t="s">
        <v>67</v>
      </c>
      <c r="B10" s="76"/>
      <c r="C10" s="76"/>
      <c r="D10" s="76"/>
      <c r="E10" s="76"/>
      <c r="F10" s="76"/>
      <c r="G10" s="110"/>
    </row>
    <row r="11" spans="1:7">
      <c r="A11" s="65" t="s">
        <v>209</v>
      </c>
      <c r="B11" s="65"/>
      <c r="C11" s="65"/>
      <c r="D11" s="65"/>
      <c r="E11" s="65"/>
      <c r="F11" s="65"/>
      <c r="G11" s="65"/>
    </row>
    <row r="13" spans="9:9">
      <c r="I13" s="25" t="s">
        <v>210</v>
      </c>
    </row>
  </sheetData>
  <mergeCells count="12">
    <mergeCell ref="A1:G1"/>
    <mergeCell ref="A2:G2"/>
    <mergeCell ref="F3:G3"/>
    <mergeCell ref="A10:F10"/>
    <mergeCell ref="A11:G11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2" sqref="A2:G2"/>
    </sheetView>
  </sheetViews>
  <sheetFormatPr defaultColWidth="9" defaultRowHeight="14.25" outlineLevelCol="7"/>
  <cols>
    <col min="1" max="1" width="5.125" style="25" customWidth="1"/>
    <col min="2" max="2" width="15.25" style="25" customWidth="1"/>
    <col min="3" max="3" width="28.625" style="25" customWidth="1"/>
    <col min="4" max="4" width="7.125" style="25" customWidth="1"/>
    <col min="5" max="5" width="8" style="25" customWidth="1"/>
    <col min="6" max="6" width="7.625" style="25" customWidth="1"/>
    <col min="7" max="7" width="9.375" style="25"/>
    <col min="8" max="16384" width="9" style="25"/>
  </cols>
  <sheetData>
    <row r="1" ht="21" customHeight="1" spans="1:7">
      <c r="A1" s="26" t="s">
        <v>0</v>
      </c>
      <c r="B1" s="26"/>
      <c r="C1" s="26"/>
      <c r="D1" s="26"/>
      <c r="E1" s="26"/>
      <c r="F1" s="27"/>
      <c r="G1" s="27"/>
    </row>
    <row r="2" ht="26" customHeight="1" spans="1:7">
      <c r="A2" s="28" t="s">
        <v>291</v>
      </c>
      <c r="B2" s="28"/>
      <c r="C2" s="28"/>
      <c r="D2" s="28"/>
      <c r="E2" s="28"/>
      <c r="F2" s="28"/>
      <c r="G2" s="28"/>
    </row>
    <row r="3" spans="1:8">
      <c r="A3" s="29" t="s">
        <v>4</v>
      </c>
      <c r="B3" s="30" t="s">
        <v>6</v>
      </c>
      <c r="C3" s="30" t="s">
        <v>7</v>
      </c>
      <c r="D3" s="30" t="s">
        <v>162</v>
      </c>
      <c r="E3" s="30" t="s">
        <v>9</v>
      </c>
      <c r="F3" s="30" t="s">
        <v>163</v>
      </c>
      <c r="G3" s="31"/>
      <c r="H3" s="146" t="s">
        <v>76</v>
      </c>
    </row>
    <row r="4" spans="1:8">
      <c r="A4" s="35"/>
      <c r="B4" s="36"/>
      <c r="C4" s="36"/>
      <c r="D4" s="36"/>
      <c r="E4" s="36"/>
      <c r="F4" s="36" t="s">
        <v>11</v>
      </c>
      <c r="G4" s="37" t="s">
        <v>164</v>
      </c>
      <c r="H4" s="146"/>
    </row>
    <row r="5" spans="1:8">
      <c r="A5" s="35"/>
      <c r="B5" s="36"/>
      <c r="C5" s="36"/>
      <c r="D5" s="36"/>
      <c r="E5" s="36"/>
      <c r="F5" s="36"/>
      <c r="G5" s="37"/>
      <c r="H5" s="146"/>
    </row>
    <row r="6" ht="75" customHeight="1" spans="1:8">
      <c r="A6" s="35">
        <v>1</v>
      </c>
      <c r="B6" s="147" t="s">
        <v>212</v>
      </c>
      <c r="C6" s="148" t="s">
        <v>292</v>
      </c>
      <c r="D6" s="149" t="s">
        <v>214</v>
      </c>
      <c r="E6" s="68">
        <v>3</v>
      </c>
      <c r="F6" s="82">
        <v>88.72</v>
      </c>
      <c r="G6" s="87"/>
      <c r="H6" s="150"/>
    </row>
    <row r="7" ht="44" customHeight="1" spans="1:8">
      <c r="A7" s="35">
        <v>2</v>
      </c>
      <c r="B7" s="147" t="s">
        <v>293</v>
      </c>
      <c r="C7" s="148" t="s">
        <v>294</v>
      </c>
      <c r="D7" s="149" t="s">
        <v>295</v>
      </c>
      <c r="E7" s="68">
        <v>0.67</v>
      </c>
      <c r="F7" s="83">
        <v>673.62</v>
      </c>
      <c r="G7" s="87"/>
      <c r="H7" s="150"/>
    </row>
    <row r="8" ht="58" customHeight="1" spans="1:8">
      <c r="A8" s="35">
        <v>3</v>
      </c>
      <c r="B8" s="147" t="s">
        <v>296</v>
      </c>
      <c r="C8" s="151" t="s">
        <v>297</v>
      </c>
      <c r="D8" s="149" t="s">
        <v>295</v>
      </c>
      <c r="E8" s="68">
        <v>1.19</v>
      </c>
      <c r="F8" s="82">
        <v>565.08</v>
      </c>
      <c r="G8" s="87"/>
      <c r="H8" s="150"/>
    </row>
    <row r="9" ht="58" customHeight="1" spans="1:8">
      <c r="A9" s="35">
        <v>4</v>
      </c>
      <c r="B9" s="147" t="s">
        <v>298</v>
      </c>
      <c r="C9" s="151" t="s">
        <v>299</v>
      </c>
      <c r="D9" s="149" t="s">
        <v>295</v>
      </c>
      <c r="E9" s="68">
        <v>1.95</v>
      </c>
      <c r="F9" s="82">
        <v>673.62</v>
      </c>
      <c r="G9" s="87"/>
      <c r="H9" s="150"/>
    </row>
    <row r="10" spans="1:8">
      <c r="A10" s="152" t="s">
        <v>67</v>
      </c>
      <c r="B10" s="152"/>
      <c r="C10" s="152"/>
      <c r="D10" s="152"/>
      <c r="E10" s="152"/>
      <c r="F10" s="152"/>
      <c r="G10" s="152"/>
      <c r="H10" s="152"/>
    </row>
    <row r="11" spans="1:7">
      <c r="A11" s="65" t="s">
        <v>209</v>
      </c>
      <c r="B11" s="65"/>
      <c r="C11" s="65"/>
      <c r="D11" s="65"/>
      <c r="E11" s="65"/>
      <c r="F11" s="65"/>
      <c r="G11" s="65"/>
    </row>
  </sheetData>
  <mergeCells count="13">
    <mergeCell ref="A1:G1"/>
    <mergeCell ref="A2:G2"/>
    <mergeCell ref="F3:G3"/>
    <mergeCell ref="A10:H10"/>
    <mergeCell ref="A11:G11"/>
    <mergeCell ref="A3:A5"/>
    <mergeCell ref="B3:B5"/>
    <mergeCell ref="C3:C5"/>
    <mergeCell ref="D3:D5"/>
    <mergeCell ref="E3:E5"/>
    <mergeCell ref="F4:F5"/>
    <mergeCell ref="G4:G5"/>
    <mergeCell ref="H3:H5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workbookViewId="0">
      <selection activeCell="A2" sqref="A2:G2"/>
    </sheetView>
  </sheetViews>
  <sheetFormatPr defaultColWidth="9" defaultRowHeight="14.25" outlineLevelCol="7"/>
  <cols>
    <col min="1" max="2" width="9" style="25"/>
    <col min="3" max="3" width="20.125" style="25" customWidth="1"/>
    <col min="4" max="16384" width="9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300</v>
      </c>
      <c r="B2" s="28"/>
      <c r="C2" s="28"/>
      <c r="D2" s="28"/>
      <c r="E2" s="28"/>
      <c r="F2" s="28"/>
      <c r="G2" s="28"/>
    </row>
    <row r="3" spans="1:8">
      <c r="A3" s="29" t="s">
        <v>4</v>
      </c>
      <c r="B3" s="30" t="s">
        <v>6</v>
      </c>
      <c r="C3" s="30" t="s">
        <v>7</v>
      </c>
      <c r="D3" s="30" t="s">
        <v>162</v>
      </c>
      <c r="E3" s="30" t="s">
        <v>9</v>
      </c>
      <c r="F3" s="30" t="s">
        <v>163</v>
      </c>
      <c r="G3" s="135"/>
      <c r="H3" s="34" t="s">
        <v>76</v>
      </c>
    </row>
    <row r="4" spans="1:8">
      <c r="A4" s="35"/>
      <c r="B4" s="36"/>
      <c r="C4" s="36"/>
      <c r="D4" s="36"/>
      <c r="E4" s="36"/>
      <c r="F4" s="37" t="s">
        <v>11</v>
      </c>
      <c r="G4" s="33" t="s">
        <v>164</v>
      </c>
      <c r="H4" s="38"/>
    </row>
    <row r="5" spans="1:8">
      <c r="A5" s="35"/>
      <c r="B5" s="36"/>
      <c r="C5" s="36"/>
      <c r="D5" s="36"/>
      <c r="E5" s="36"/>
      <c r="F5" s="37"/>
      <c r="G5" s="33"/>
      <c r="H5" s="136"/>
    </row>
    <row r="6" ht="22.5" spans="1:8">
      <c r="A6" s="40">
        <v>1</v>
      </c>
      <c r="B6" s="41" t="s">
        <v>301</v>
      </c>
      <c r="C6" s="42" t="s">
        <v>302</v>
      </c>
      <c r="D6" s="43" t="s">
        <v>303</v>
      </c>
      <c r="E6" s="137">
        <v>1</v>
      </c>
      <c r="F6" s="118">
        <v>12.952329</v>
      </c>
      <c r="G6" s="69"/>
      <c r="H6" s="47">
        <v>319</v>
      </c>
    </row>
    <row r="7" spans="1:8">
      <c r="A7" s="40">
        <v>2</v>
      </c>
      <c r="B7" s="41" t="s">
        <v>304</v>
      </c>
      <c r="C7" s="42" t="s">
        <v>305</v>
      </c>
      <c r="D7" s="43" t="s">
        <v>303</v>
      </c>
      <c r="E7" s="123">
        <f>E8*0.16</f>
        <v>6.56</v>
      </c>
      <c r="F7" s="45">
        <v>4.15</v>
      </c>
      <c r="G7" s="74"/>
      <c r="H7" s="47"/>
    </row>
    <row r="8" ht="22.5" spans="1:8">
      <c r="A8" s="40">
        <v>3</v>
      </c>
      <c r="B8" s="41" t="s">
        <v>306</v>
      </c>
      <c r="C8" s="42" t="s">
        <v>307</v>
      </c>
      <c r="D8" s="43" t="s">
        <v>303</v>
      </c>
      <c r="E8" s="137">
        <v>41</v>
      </c>
      <c r="F8" s="118">
        <v>17.04</v>
      </c>
      <c r="G8" s="138"/>
      <c r="H8" s="48"/>
    </row>
    <row r="9" ht="22.5" spans="1:8">
      <c r="A9" s="40">
        <v>4</v>
      </c>
      <c r="B9" s="41" t="s">
        <v>301</v>
      </c>
      <c r="C9" s="42" t="s">
        <v>302</v>
      </c>
      <c r="D9" s="43" t="s">
        <v>303</v>
      </c>
      <c r="E9" s="137">
        <v>1</v>
      </c>
      <c r="F9" s="118">
        <v>12.952329</v>
      </c>
      <c r="G9" s="138"/>
      <c r="H9" s="47">
        <v>314</v>
      </c>
    </row>
    <row r="10" spans="1:8">
      <c r="A10" s="40">
        <v>5</v>
      </c>
      <c r="B10" s="41" t="s">
        <v>304</v>
      </c>
      <c r="C10" s="42" t="s">
        <v>305</v>
      </c>
      <c r="D10" s="43" t="s">
        <v>303</v>
      </c>
      <c r="E10" s="123">
        <f>E11*0.16</f>
        <v>6.4</v>
      </c>
      <c r="F10" s="45">
        <v>4.15</v>
      </c>
      <c r="G10" s="138"/>
      <c r="H10" s="47"/>
    </row>
    <row r="11" ht="22.5" spans="1:8">
      <c r="A11" s="40">
        <v>6</v>
      </c>
      <c r="B11" s="41" t="s">
        <v>306</v>
      </c>
      <c r="C11" s="42" t="s">
        <v>307</v>
      </c>
      <c r="D11" s="43" t="s">
        <v>303</v>
      </c>
      <c r="E11" s="137">
        <v>40</v>
      </c>
      <c r="F11" s="118">
        <v>17.04</v>
      </c>
      <c r="G11" s="138"/>
      <c r="H11" s="48"/>
    </row>
    <row r="12" ht="22.5" spans="1:8">
      <c r="A12" s="40">
        <v>7</v>
      </c>
      <c r="B12" s="41" t="s">
        <v>301</v>
      </c>
      <c r="C12" s="42" t="s">
        <v>302</v>
      </c>
      <c r="D12" s="43" t="s">
        <v>303</v>
      </c>
      <c r="E12" s="137">
        <v>1.5</v>
      </c>
      <c r="F12" s="118">
        <v>12.952329</v>
      </c>
      <c r="G12" s="138"/>
      <c r="H12" s="47">
        <v>301</v>
      </c>
    </row>
    <row r="13" spans="1:8">
      <c r="A13" s="40">
        <v>8</v>
      </c>
      <c r="B13" s="41" t="s">
        <v>304</v>
      </c>
      <c r="C13" s="42" t="s">
        <v>305</v>
      </c>
      <c r="D13" s="43" t="s">
        <v>303</v>
      </c>
      <c r="E13" s="123">
        <f>E14*0.16</f>
        <v>6.56</v>
      </c>
      <c r="F13" s="45">
        <v>4.15</v>
      </c>
      <c r="G13" s="138"/>
      <c r="H13" s="47"/>
    </row>
    <row r="14" ht="22.5" spans="1:8">
      <c r="A14" s="139">
        <v>9</v>
      </c>
      <c r="B14" s="41" t="s">
        <v>306</v>
      </c>
      <c r="C14" s="42" t="s">
        <v>307</v>
      </c>
      <c r="D14" s="43" t="s">
        <v>303</v>
      </c>
      <c r="E14" s="137">
        <v>41</v>
      </c>
      <c r="F14" s="118">
        <v>17.04</v>
      </c>
      <c r="G14" s="140"/>
      <c r="H14" s="48"/>
    </row>
    <row r="15" ht="22.5" spans="1:8">
      <c r="A15" s="139">
        <v>10</v>
      </c>
      <c r="B15" s="41" t="s">
        <v>301</v>
      </c>
      <c r="C15" s="42" t="s">
        <v>302</v>
      </c>
      <c r="D15" s="43" t="s">
        <v>303</v>
      </c>
      <c r="E15" s="137">
        <v>2</v>
      </c>
      <c r="F15" s="118">
        <v>12.952329</v>
      </c>
      <c r="G15" s="138"/>
      <c r="H15" s="47">
        <v>317</v>
      </c>
    </row>
    <row r="16" spans="1:8">
      <c r="A16" s="139">
        <v>11</v>
      </c>
      <c r="B16" s="41" t="s">
        <v>304</v>
      </c>
      <c r="C16" s="42" t="s">
        <v>305</v>
      </c>
      <c r="D16" s="43" t="s">
        <v>303</v>
      </c>
      <c r="E16" s="123">
        <f>E17*0.16</f>
        <v>4</v>
      </c>
      <c r="F16" s="45">
        <v>4.15</v>
      </c>
      <c r="G16" s="138"/>
      <c r="H16" s="47"/>
    </row>
    <row r="17" ht="22.5" spans="1:8">
      <c r="A17" s="139">
        <v>12</v>
      </c>
      <c r="B17" s="41" t="s">
        <v>306</v>
      </c>
      <c r="C17" s="42" t="s">
        <v>307</v>
      </c>
      <c r="D17" s="43" t="s">
        <v>303</v>
      </c>
      <c r="E17" s="137">
        <v>25</v>
      </c>
      <c r="F17" s="118">
        <v>17.04</v>
      </c>
      <c r="G17" s="138"/>
      <c r="H17" s="48"/>
    </row>
    <row r="18" ht="22.5" spans="1:8">
      <c r="A18" s="139">
        <v>13</v>
      </c>
      <c r="B18" s="41" t="s">
        <v>301</v>
      </c>
      <c r="C18" s="42" t="s">
        <v>302</v>
      </c>
      <c r="D18" s="43" t="s">
        <v>303</v>
      </c>
      <c r="E18" s="137">
        <v>2</v>
      </c>
      <c r="F18" s="118">
        <v>12.952329</v>
      </c>
      <c r="G18" s="138"/>
      <c r="H18" s="47" t="s">
        <v>308</v>
      </c>
    </row>
    <row r="19" spans="1:8">
      <c r="A19" s="139">
        <v>14</v>
      </c>
      <c r="B19" s="41" t="s">
        <v>304</v>
      </c>
      <c r="C19" s="42" t="s">
        <v>305</v>
      </c>
      <c r="D19" s="43" t="s">
        <v>303</v>
      </c>
      <c r="E19" s="123">
        <f>E20*0.16</f>
        <v>11.52</v>
      </c>
      <c r="F19" s="45">
        <v>4.15</v>
      </c>
      <c r="G19" s="138"/>
      <c r="H19" s="47"/>
    </row>
    <row r="20" ht="22.5" spans="1:8">
      <c r="A20" s="139">
        <v>15</v>
      </c>
      <c r="B20" s="41" t="s">
        <v>306</v>
      </c>
      <c r="C20" s="42" t="s">
        <v>307</v>
      </c>
      <c r="D20" s="43" t="s">
        <v>303</v>
      </c>
      <c r="E20" s="137">
        <v>72</v>
      </c>
      <c r="F20" s="118">
        <v>17.04</v>
      </c>
      <c r="G20" s="138"/>
      <c r="H20" s="48"/>
    </row>
    <row r="21" ht="22.5" spans="1:8">
      <c r="A21" s="139">
        <v>16</v>
      </c>
      <c r="B21" s="41" t="s">
        <v>301</v>
      </c>
      <c r="C21" s="42" t="s">
        <v>302</v>
      </c>
      <c r="D21" s="43" t="s">
        <v>303</v>
      </c>
      <c r="E21" s="137">
        <v>1</v>
      </c>
      <c r="F21" s="118">
        <v>12.952329</v>
      </c>
      <c r="G21" s="138"/>
      <c r="H21" s="47">
        <v>330</v>
      </c>
    </row>
    <row r="22" spans="1:8">
      <c r="A22" s="139">
        <v>17</v>
      </c>
      <c r="B22" s="41" t="s">
        <v>304</v>
      </c>
      <c r="C22" s="42" t="s">
        <v>305</v>
      </c>
      <c r="D22" s="43" t="s">
        <v>303</v>
      </c>
      <c r="E22" s="123">
        <f>E23*0.16</f>
        <v>2.56</v>
      </c>
      <c r="F22" s="45">
        <v>4.15</v>
      </c>
      <c r="G22" s="138"/>
      <c r="H22" s="47"/>
    </row>
    <row r="23" ht="22.5" spans="1:8">
      <c r="A23" s="139">
        <v>18</v>
      </c>
      <c r="B23" s="41" t="s">
        <v>306</v>
      </c>
      <c r="C23" s="42" t="s">
        <v>307</v>
      </c>
      <c r="D23" s="43" t="s">
        <v>303</v>
      </c>
      <c r="E23" s="137">
        <v>16</v>
      </c>
      <c r="F23" s="118">
        <v>17.04</v>
      </c>
      <c r="G23" s="138"/>
      <c r="H23" s="48"/>
    </row>
    <row r="24" ht="22.5" spans="1:8">
      <c r="A24" s="139">
        <v>19</v>
      </c>
      <c r="B24" s="41" t="s">
        <v>301</v>
      </c>
      <c r="C24" s="42" t="s">
        <v>302</v>
      </c>
      <c r="D24" s="43" t="s">
        <v>303</v>
      </c>
      <c r="E24" s="137">
        <v>1</v>
      </c>
      <c r="F24" s="118">
        <v>12.952329</v>
      </c>
      <c r="G24" s="138"/>
      <c r="H24" s="47">
        <v>302</v>
      </c>
    </row>
    <row r="25" spans="1:8">
      <c r="A25" s="139">
        <v>20</v>
      </c>
      <c r="B25" s="41" t="s">
        <v>304</v>
      </c>
      <c r="C25" s="42" t="s">
        <v>305</v>
      </c>
      <c r="D25" s="43" t="s">
        <v>303</v>
      </c>
      <c r="E25" s="123">
        <f>E26*0.16</f>
        <v>8.16</v>
      </c>
      <c r="F25" s="45">
        <v>4.15</v>
      </c>
      <c r="G25" s="138"/>
      <c r="H25" s="47"/>
    </row>
    <row r="26" ht="22.5" spans="1:8">
      <c r="A26" s="139">
        <v>21</v>
      </c>
      <c r="B26" s="41" t="s">
        <v>306</v>
      </c>
      <c r="C26" s="42" t="s">
        <v>307</v>
      </c>
      <c r="D26" s="43" t="s">
        <v>303</v>
      </c>
      <c r="E26" s="137">
        <v>51</v>
      </c>
      <c r="F26" s="118">
        <v>17.04</v>
      </c>
      <c r="G26" s="138"/>
      <c r="H26" s="48"/>
    </row>
    <row r="27" ht="22.5" spans="1:8">
      <c r="A27" s="139">
        <v>22</v>
      </c>
      <c r="B27" s="41" t="s">
        <v>301</v>
      </c>
      <c r="C27" s="42" t="s">
        <v>302</v>
      </c>
      <c r="D27" s="43" t="s">
        <v>303</v>
      </c>
      <c r="E27" s="137">
        <v>1.5</v>
      </c>
      <c r="F27" s="118">
        <v>12.952329</v>
      </c>
      <c r="G27" s="138"/>
      <c r="H27" s="47">
        <v>316</v>
      </c>
    </row>
    <row r="28" spans="1:8">
      <c r="A28" s="139">
        <v>23</v>
      </c>
      <c r="B28" s="41" t="s">
        <v>304</v>
      </c>
      <c r="C28" s="42" t="s">
        <v>305</v>
      </c>
      <c r="D28" s="43" t="s">
        <v>303</v>
      </c>
      <c r="E28" s="123">
        <f>E29*0.16</f>
        <v>4</v>
      </c>
      <c r="F28" s="45">
        <v>4.15</v>
      </c>
      <c r="G28" s="138"/>
      <c r="H28" s="47"/>
    </row>
    <row r="29" ht="22.5" spans="1:8">
      <c r="A29" s="139">
        <v>24</v>
      </c>
      <c r="B29" s="50" t="s">
        <v>306</v>
      </c>
      <c r="C29" s="51" t="s">
        <v>307</v>
      </c>
      <c r="D29" s="52" t="s">
        <v>303</v>
      </c>
      <c r="E29" s="141">
        <v>25</v>
      </c>
      <c r="F29" s="134">
        <v>17.04</v>
      </c>
      <c r="G29" s="138"/>
      <c r="H29" s="47"/>
    </row>
    <row r="30" ht="22.5" spans="1:8">
      <c r="A30" s="139">
        <v>25</v>
      </c>
      <c r="B30" s="55" t="s">
        <v>301</v>
      </c>
      <c r="C30" s="56" t="s">
        <v>302</v>
      </c>
      <c r="D30" s="57" t="s">
        <v>303</v>
      </c>
      <c r="E30" s="142">
        <v>1</v>
      </c>
      <c r="F30" s="58">
        <v>12.952329</v>
      </c>
      <c r="G30" s="138"/>
      <c r="H30" s="60">
        <v>333</v>
      </c>
    </row>
    <row r="31" spans="1:8">
      <c r="A31" s="139">
        <v>26</v>
      </c>
      <c r="B31" s="55" t="s">
        <v>304</v>
      </c>
      <c r="C31" s="56" t="s">
        <v>305</v>
      </c>
      <c r="D31" s="57" t="s">
        <v>303</v>
      </c>
      <c r="E31" s="142">
        <f>E32*0.16</f>
        <v>1.6</v>
      </c>
      <c r="F31" s="59">
        <v>4.15</v>
      </c>
      <c r="G31" s="138"/>
      <c r="H31" s="60"/>
    </row>
    <row r="32" ht="22.5" spans="1:8">
      <c r="A32" s="139">
        <v>27</v>
      </c>
      <c r="B32" s="55" t="s">
        <v>306</v>
      </c>
      <c r="C32" s="56" t="s">
        <v>307</v>
      </c>
      <c r="D32" s="57" t="s">
        <v>303</v>
      </c>
      <c r="E32" s="142">
        <v>10</v>
      </c>
      <c r="F32" s="58">
        <v>17.04</v>
      </c>
      <c r="G32" s="138"/>
      <c r="H32" s="60"/>
    </row>
    <row r="33" ht="22.5" spans="1:8">
      <c r="A33" s="139">
        <v>28</v>
      </c>
      <c r="B33" s="55" t="s">
        <v>301</v>
      </c>
      <c r="C33" s="56" t="s">
        <v>302</v>
      </c>
      <c r="D33" s="57" t="s">
        <v>303</v>
      </c>
      <c r="E33" s="142">
        <v>1</v>
      </c>
      <c r="F33" s="58">
        <v>12.952329</v>
      </c>
      <c r="G33" s="138"/>
      <c r="H33" s="60" t="s">
        <v>309</v>
      </c>
    </row>
    <row r="34" spans="1:8">
      <c r="A34" s="139">
        <v>29</v>
      </c>
      <c r="B34" s="55" t="s">
        <v>304</v>
      </c>
      <c r="C34" s="56" t="s">
        <v>305</v>
      </c>
      <c r="D34" s="57" t="s">
        <v>303</v>
      </c>
      <c r="E34" s="142">
        <f>E35*0.16</f>
        <v>7.2</v>
      </c>
      <c r="F34" s="59">
        <v>4.15</v>
      </c>
      <c r="G34" s="138"/>
      <c r="H34" s="60"/>
    </row>
    <row r="35" ht="22.5" spans="1:8">
      <c r="A35" s="139">
        <v>30</v>
      </c>
      <c r="B35" s="55" t="s">
        <v>306</v>
      </c>
      <c r="C35" s="56" t="s">
        <v>307</v>
      </c>
      <c r="D35" s="57" t="s">
        <v>303</v>
      </c>
      <c r="E35" s="142">
        <v>45</v>
      </c>
      <c r="F35" s="58">
        <v>17.04</v>
      </c>
      <c r="G35" s="138"/>
      <c r="H35" s="60"/>
    </row>
    <row r="36" ht="22.5" spans="1:8">
      <c r="A36" s="139">
        <v>31</v>
      </c>
      <c r="B36" s="41" t="s">
        <v>301</v>
      </c>
      <c r="C36" s="42" t="s">
        <v>302</v>
      </c>
      <c r="D36" s="43" t="s">
        <v>303</v>
      </c>
      <c r="E36" s="143">
        <v>1</v>
      </c>
      <c r="F36" s="144">
        <v>12.952329</v>
      </c>
      <c r="G36" s="138"/>
      <c r="H36" s="47" t="s">
        <v>310</v>
      </c>
    </row>
    <row r="37" spans="1:8">
      <c r="A37" s="139">
        <v>32</v>
      </c>
      <c r="B37" s="41" t="s">
        <v>304</v>
      </c>
      <c r="C37" s="42" t="s">
        <v>305</v>
      </c>
      <c r="D37" s="43" t="s">
        <v>303</v>
      </c>
      <c r="E37" s="123">
        <f>E38*0.16</f>
        <v>2.08</v>
      </c>
      <c r="F37" s="45">
        <v>4.15</v>
      </c>
      <c r="G37" s="138"/>
      <c r="H37" s="47"/>
    </row>
    <row r="38" ht="22.5" spans="1:8">
      <c r="A38" s="139">
        <v>33</v>
      </c>
      <c r="B38" s="41" t="s">
        <v>306</v>
      </c>
      <c r="C38" s="42" t="s">
        <v>307</v>
      </c>
      <c r="D38" s="43" t="s">
        <v>303</v>
      </c>
      <c r="E38" s="137">
        <v>13</v>
      </c>
      <c r="F38" s="118">
        <v>17.04</v>
      </c>
      <c r="G38" s="138"/>
      <c r="H38" s="48"/>
    </row>
    <row r="39" ht="22.5" spans="1:8">
      <c r="A39" s="139">
        <v>34</v>
      </c>
      <c r="B39" s="41" t="s">
        <v>301</v>
      </c>
      <c r="C39" s="42" t="s">
        <v>302</v>
      </c>
      <c r="D39" s="43" t="s">
        <v>303</v>
      </c>
      <c r="E39" s="137">
        <v>1</v>
      </c>
      <c r="F39" s="118">
        <v>12.952329</v>
      </c>
      <c r="G39" s="138"/>
      <c r="H39" s="47" t="s">
        <v>311</v>
      </c>
    </row>
    <row r="40" spans="1:8">
      <c r="A40" s="139">
        <v>35</v>
      </c>
      <c r="B40" s="41" t="s">
        <v>304</v>
      </c>
      <c r="C40" s="42" t="s">
        <v>305</v>
      </c>
      <c r="D40" s="43" t="s">
        <v>303</v>
      </c>
      <c r="E40" s="123">
        <f>E41*0.16</f>
        <v>2.88</v>
      </c>
      <c r="F40" s="45">
        <v>4.15</v>
      </c>
      <c r="G40" s="138"/>
      <c r="H40" s="47"/>
    </row>
    <row r="41" ht="22.5" spans="1:8">
      <c r="A41" s="139">
        <v>36</v>
      </c>
      <c r="B41" s="41" t="s">
        <v>306</v>
      </c>
      <c r="C41" s="42" t="s">
        <v>307</v>
      </c>
      <c r="D41" s="43" t="s">
        <v>303</v>
      </c>
      <c r="E41" s="137">
        <v>18</v>
      </c>
      <c r="F41" s="118">
        <v>17.04</v>
      </c>
      <c r="G41" s="138"/>
      <c r="H41" s="48"/>
    </row>
    <row r="42" ht="22.5" spans="1:8">
      <c r="A42" s="139">
        <v>37</v>
      </c>
      <c r="B42" s="41" t="s">
        <v>301</v>
      </c>
      <c r="C42" s="42" t="s">
        <v>302</v>
      </c>
      <c r="D42" s="43" t="s">
        <v>303</v>
      </c>
      <c r="E42" s="137">
        <v>1</v>
      </c>
      <c r="F42" s="118">
        <v>12.952329</v>
      </c>
      <c r="G42" s="138"/>
      <c r="H42" s="47">
        <v>303</v>
      </c>
    </row>
    <row r="43" spans="1:8">
      <c r="A43" s="139">
        <v>38</v>
      </c>
      <c r="B43" s="41" t="s">
        <v>304</v>
      </c>
      <c r="C43" s="42" t="s">
        <v>305</v>
      </c>
      <c r="D43" s="43" t="s">
        <v>303</v>
      </c>
      <c r="E43" s="123">
        <f>E44*0.16</f>
        <v>7.2</v>
      </c>
      <c r="F43" s="45">
        <v>4.15</v>
      </c>
      <c r="G43" s="138"/>
      <c r="H43" s="47"/>
    </row>
    <row r="44" ht="22.5" spans="1:8">
      <c r="A44" s="139">
        <v>39</v>
      </c>
      <c r="B44" s="50" t="s">
        <v>306</v>
      </c>
      <c r="C44" s="51" t="s">
        <v>307</v>
      </c>
      <c r="D44" s="52" t="s">
        <v>303</v>
      </c>
      <c r="E44" s="141">
        <v>45</v>
      </c>
      <c r="F44" s="134">
        <v>17.04</v>
      </c>
      <c r="G44" s="138"/>
      <c r="H44" s="47"/>
    </row>
    <row r="45" ht="22.5" spans="1:8">
      <c r="A45" s="139">
        <v>40</v>
      </c>
      <c r="B45" s="55" t="s">
        <v>301</v>
      </c>
      <c r="C45" s="56" t="s">
        <v>302</v>
      </c>
      <c r="D45" s="57" t="s">
        <v>303</v>
      </c>
      <c r="E45" s="142">
        <v>2</v>
      </c>
      <c r="F45" s="58">
        <v>12.952329</v>
      </c>
      <c r="G45" s="138"/>
      <c r="H45" s="60">
        <v>318</v>
      </c>
    </row>
    <row r="46" spans="1:8">
      <c r="A46" s="139">
        <v>41</v>
      </c>
      <c r="B46" s="41" t="s">
        <v>304</v>
      </c>
      <c r="C46" s="42" t="s">
        <v>305</v>
      </c>
      <c r="D46" s="43" t="s">
        <v>303</v>
      </c>
      <c r="E46" s="123">
        <f>E47*0.16</f>
        <v>7.2</v>
      </c>
      <c r="F46" s="45">
        <v>4.15</v>
      </c>
      <c r="G46" s="138"/>
      <c r="H46" s="60"/>
    </row>
    <row r="47" ht="22.5" spans="1:8">
      <c r="A47" s="139">
        <v>42</v>
      </c>
      <c r="B47" s="55" t="s">
        <v>306</v>
      </c>
      <c r="C47" s="56" t="s">
        <v>307</v>
      </c>
      <c r="D47" s="57" t="s">
        <v>303</v>
      </c>
      <c r="E47" s="142">
        <v>45</v>
      </c>
      <c r="F47" s="58">
        <v>17.04</v>
      </c>
      <c r="G47" s="138"/>
      <c r="H47" s="60"/>
    </row>
    <row r="48" ht="22.5" spans="1:8">
      <c r="A48" s="139">
        <v>43</v>
      </c>
      <c r="B48" s="55" t="s">
        <v>301</v>
      </c>
      <c r="C48" s="56" t="s">
        <v>302</v>
      </c>
      <c r="D48" s="57" t="s">
        <v>303</v>
      </c>
      <c r="E48" s="142">
        <v>1.5</v>
      </c>
      <c r="F48" s="58">
        <v>12.952329</v>
      </c>
      <c r="G48" s="138"/>
      <c r="H48" s="60">
        <v>313</v>
      </c>
    </row>
    <row r="49" spans="1:8">
      <c r="A49" s="139">
        <v>44</v>
      </c>
      <c r="B49" s="41" t="s">
        <v>304</v>
      </c>
      <c r="C49" s="42" t="s">
        <v>305</v>
      </c>
      <c r="D49" s="43" t="s">
        <v>303</v>
      </c>
      <c r="E49" s="123">
        <f>E50*0.16</f>
        <v>6.4</v>
      </c>
      <c r="F49" s="45">
        <v>4.15</v>
      </c>
      <c r="G49" s="138"/>
      <c r="H49" s="60"/>
    </row>
    <row r="50" ht="22.5" spans="1:8">
      <c r="A50" s="139">
        <v>45</v>
      </c>
      <c r="B50" s="55" t="s">
        <v>306</v>
      </c>
      <c r="C50" s="56" t="s">
        <v>307</v>
      </c>
      <c r="D50" s="57" t="s">
        <v>303</v>
      </c>
      <c r="E50" s="142">
        <v>40</v>
      </c>
      <c r="F50" s="58">
        <v>17.04</v>
      </c>
      <c r="G50" s="138"/>
      <c r="H50" s="60"/>
    </row>
    <row r="51" ht="22.5" spans="1:8">
      <c r="A51" s="139">
        <v>46</v>
      </c>
      <c r="B51" s="41" t="s">
        <v>301</v>
      </c>
      <c r="C51" s="42" t="s">
        <v>302</v>
      </c>
      <c r="D51" s="43" t="s">
        <v>303</v>
      </c>
      <c r="E51" s="143">
        <v>1.5</v>
      </c>
      <c r="F51" s="144">
        <v>12.952329</v>
      </c>
      <c r="G51" s="138"/>
      <c r="H51" s="47">
        <v>312</v>
      </c>
    </row>
    <row r="52" spans="1:8">
      <c r="A52" s="139">
        <v>47</v>
      </c>
      <c r="B52" s="41" t="s">
        <v>304</v>
      </c>
      <c r="C52" s="42" t="s">
        <v>305</v>
      </c>
      <c r="D52" s="43" t="s">
        <v>303</v>
      </c>
      <c r="E52" s="123">
        <f>E53*0.16</f>
        <v>6.4</v>
      </c>
      <c r="F52" s="45">
        <v>4.15</v>
      </c>
      <c r="G52" s="138"/>
      <c r="H52" s="47"/>
    </row>
    <row r="53" ht="22.5" spans="1:8">
      <c r="A53" s="139">
        <v>48</v>
      </c>
      <c r="B53" s="41" t="s">
        <v>306</v>
      </c>
      <c r="C53" s="42" t="s">
        <v>307</v>
      </c>
      <c r="D53" s="43" t="s">
        <v>303</v>
      </c>
      <c r="E53" s="137">
        <v>40</v>
      </c>
      <c r="F53" s="118">
        <v>17.04</v>
      </c>
      <c r="G53" s="138"/>
      <c r="H53" s="48"/>
    </row>
    <row r="54" ht="22.5" spans="1:8">
      <c r="A54" s="139">
        <v>49</v>
      </c>
      <c r="B54" s="41" t="s">
        <v>301</v>
      </c>
      <c r="C54" s="42" t="s">
        <v>302</v>
      </c>
      <c r="D54" s="43" t="s">
        <v>303</v>
      </c>
      <c r="E54" s="137">
        <v>3</v>
      </c>
      <c r="F54" s="118">
        <v>12.952329</v>
      </c>
      <c r="G54" s="138"/>
      <c r="H54" s="47">
        <v>310</v>
      </c>
    </row>
    <row r="55" spans="1:8">
      <c r="A55" s="139">
        <v>50</v>
      </c>
      <c r="B55" s="41" t="s">
        <v>304</v>
      </c>
      <c r="C55" s="42" t="s">
        <v>305</v>
      </c>
      <c r="D55" s="43" t="s">
        <v>303</v>
      </c>
      <c r="E55" s="123">
        <f>E56*0.16</f>
        <v>10.6656</v>
      </c>
      <c r="F55" s="45">
        <v>4.15</v>
      </c>
      <c r="G55" s="138"/>
      <c r="H55" s="47"/>
    </row>
    <row r="56" ht="22.5" spans="1:8">
      <c r="A56" s="139">
        <v>51</v>
      </c>
      <c r="B56" s="41" t="s">
        <v>306</v>
      </c>
      <c r="C56" s="42" t="s">
        <v>307</v>
      </c>
      <c r="D56" s="43" t="s">
        <v>303</v>
      </c>
      <c r="E56" s="137">
        <v>66.66</v>
      </c>
      <c r="F56" s="118">
        <v>17.04</v>
      </c>
      <c r="G56" s="138"/>
      <c r="H56" s="48"/>
    </row>
    <row r="57" ht="22.5" spans="1:8">
      <c r="A57" s="139">
        <v>52</v>
      </c>
      <c r="B57" s="41" t="s">
        <v>301</v>
      </c>
      <c r="C57" s="42" t="s">
        <v>302</v>
      </c>
      <c r="D57" s="43" t="s">
        <v>303</v>
      </c>
      <c r="E57" s="137">
        <v>2</v>
      </c>
      <c r="F57" s="118">
        <v>12.952329</v>
      </c>
      <c r="G57" s="138"/>
      <c r="H57" s="47">
        <v>308</v>
      </c>
    </row>
    <row r="58" spans="1:8">
      <c r="A58" s="139">
        <v>53</v>
      </c>
      <c r="B58" s="41" t="s">
        <v>304</v>
      </c>
      <c r="C58" s="42" t="s">
        <v>305</v>
      </c>
      <c r="D58" s="43" t="s">
        <v>303</v>
      </c>
      <c r="E58" s="123">
        <f>E59*0.16</f>
        <v>10.6656</v>
      </c>
      <c r="F58" s="45">
        <v>4.15</v>
      </c>
      <c r="G58" s="138"/>
      <c r="H58" s="47"/>
    </row>
    <row r="59" ht="22.5" spans="1:8">
      <c r="A59" s="139">
        <v>54</v>
      </c>
      <c r="B59" s="41" t="s">
        <v>306</v>
      </c>
      <c r="C59" s="42" t="s">
        <v>307</v>
      </c>
      <c r="D59" s="43" t="s">
        <v>303</v>
      </c>
      <c r="E59" s="137">
        <v>66.66</v>
      </c>
      <c r="F59" s="118">
        <v>17.04</v>
      </c>
      <c r="G59" s="138"/>
      <c r="H59" s="48"/>
    </row>
    <row r="60" ht="22.5" spans="1:8">
      <c r="A60" s="139">
        <v>55</v>
      </c>
      <c r="B60" s="41" t="s">
        <v>301</v>
      </c>
      <c r="C60" s="42" t="s">
        <v>302</v>
      </c>
      <c r="D60" s="43" t="s">
        <v>303</v>
      </c>
      <c r="E60" s="137">
        <v>2</v>
      </c>
      <c r="F60" s="118">
        <v>12.952329</v>
      </c>
      <c r="G60" s="138"/>
      <c r="H60" s="47">
        <v>306</v>
      </c>
    </row>
    <row r="61" spans="1:8">
      <c r="A61" s="139">
        <v>56</v>
      </c>
      <c r="B61" s="41" t="s">
        <v>304</v>
      </c>
      <c r="C61" s="42" t="s">
        <v>305</v>
      </c>
      <c r="D61" s="43" t="s">
        <v>303</v>
      </c>
      <c r="E61" s="123">
        <f>E62*0.16</f>
        <v>10.6656</v>
      </c>
      <c r="F61" s="45">
        <v>4.15</v>
      </c>
      <c r="G61" s="138"/>
      <c r="H61" s="47"/>
    </row>
    <row r="62" ht="22.5" spans="1:8">
      <c r="A62" s="139">
        <v>57</v>
      </c>
      <c r="B62" s="50" t="s">
        <v>306</v>
      </c>
      <c r="C62" s="51" t="s">
        <v>307</v>
      </c>
      <c r="D62" s="52" t="s">
        <v>303</v>
      </c>
      <c r="E62" s="141">
        <v>66.66</v>
      </c>
      <c r="F62" s="134">
        <v>17.04</v>
      </c>
      <c r="G62" s="138"/>
      <c r="H62" s="47"/>
    </row>
    <row r="63" ht="22.5" spans="1:8">
      <c r="A63" s="139">
        <v>58</v>
      </c>
      <c r="B63" s="55" t="s">
        <v>301</v>
      </c>
      <c r="C63" s="56" t="s">
        <v>302</v>
      </c>
      <c r="D63" s="57" t="s">
        <v>303</v>
      </c>
      <c r="E63" s="142">
        <v>2</v>
      </c>
      <c r="F63" s="58">
        <v>12.952329</v>
      </c>
      <c r="G63" s="138"/>
      <c r="H63" s="60">
        <v>307</v>
      </c>
    </row>
    <row r="64" spans="1:8">
      <c r="A64" s="139">
        <v>59</v>
      </c>
      <c r="B64" s="55" t="s">
        <v>304</v>
      </c>
      <c r="C64" s="56" t="s">
        <v>305</v>
      </c>
      <c r="D64" s="57" t="s">
        <v>303</v>
      </c>
      <c r="E64" s="142">
        <f>E65*0.16</f>
        <v>10.6656</v>
      </c>
      <c r="F64" s="59">
        <v>4.15</v>
      </c>
      <c r="G64" s="138"/>
      <c r="H64" s="60"/>
    </row>
    <row r="65" ht="22.5" spans="1:8">
      <c r="A65" s="139">
        <v>60</v>
      </c>
      <c r="B65" s="55" t="s">
        <v>306</v>
      </c>
      <c r="C65" s="56" t="s">
        <v>307</v>
      </c>
      <c r="D65" s="57" t="s">
        <v>303</v>
      </c>
      <c r="E65" s="142">
        <v>66.66</v>
      </c>
      <c r="F65" s="58">
        <v>17.04</v>
      </c>
      <c r="G65" s="138"/>
      <c r="H65" s="60"/>
    </row>
    <row r="66" ht="22.5" spans="1:8">
      <c r="A66" s="139">
        <v>61</v>
      </c>
      <c r="B66" s="55" t="s">
        <v>301</v>
      </c>
      <c r="C66" s="56" t="s">
        <v>302</v>
      </c>
      <c r="D66" s="57" t="s">
        <v>303</v>
      </c>
      <c r="E66" s="142">
        <v>1</v>
      </c>
      <c r="F66" s="58">
        <v>12.952329</v>
      </c>
      <c r="G66" s="138"/>
      <c r="H66" s="60">
        <v>311</v>
      </c>
    </row>
    <row r="67" spans="1:8">
      <c r="A67" s="139">
        <v>62</v>
      </c>
      <c r="B67" s="55" t="s">
        <v>304</v>
      </c>
      <c r="C67" s="56" t="s">
        <v>305</v>
      </c>
      <c r="D67" s="57" t="s">
        <v>303</v>
      </c>
      <c r="E67" s="142">
        <f>E68*0.16</f>
        <v>7.2</v>
      </c>
      <c r="F67" s="59">
        <v>4.15</v>
      </c>
      <c r="G67" s="138"/>
      <c r="H67" s="60"/>
    </row>
    <row r="68" ht="22.5" spans="1:8">
      <c r="A68" s="139">
        <v>63</v>
      </c>
      <c r="B68" s="55" t="s">
        <v>306</v>
      </c>
      <c r="C68" s="56" t="s">
        <v>307</v>
      </c>
      <c r="D68" s="57" t="s">
        <v>303</v>
      </c>
      <c r="E68" s="142">
        <v>45</v>
      </c>
      <c r="F68" s="58">
        <v>17.04</v>
      </c>
      <c r="G68" s="138"/>
      <c r="H68" s="60"/>
    </row>
    <row r="69" ht="22.5" spans="1:8">
      <c r="A69" s="139">
        <v>64</v>
      </c>
      <c r="B69" s="41" t="s">
        <v>301</v>
      </c>
      <c r="C69" s="42" t="s">
        <v>302</v>
      </c>
      <c r="D69" s="43" t="s">
        <v>303</v>
      </c>
      <c r="E69" s="143">
        <v>1</v>
      </c>
      <c r="F69" s="144">
        <v>12.952329</v>
      </c>
      <c r="G69" s="138"/>
      <c r="H69" s="47">
        <v>304</v>
      </c>
    </row>
    <row r="70" spans="1:8">
      <c r="A70" s="139">
        <v>65</v>
      </c>
      <c r="B70" s="41" t="s">
        <v>304</v>
      </c>
      <c r="C70" s="42" t="s">
        <v>305</v>
      </c>
      <c r="D70" s="43" t="s">
        <v>303</v>
      </c>
      <c r="E70" s="123">
        <f>E71*0.16</f>
        <v>10.6656</v>
      </c>
      <c r="F70" s="45">
        <v>4.15</v>
      </c>
      <c r="G70" s="138"/>
      <c r="H70" s="47"/>
    </row>
    <row r="71" ht="22.5" spans="1:8">
      <c r="A71" s="139">
        <v>66</v>
      </c>
      <c r="B71" s="41" t="s">
        <v>306</v>
      </c>
      <c r="C71" s="42" t="s">
        <v>307</v>
      </c>
      <c r="D71" s="43" t="s">
        <v>303</v>
      </c>
      <c r="E71" s="137">
        <v>66.66</v>
      </c>
      <c r="F71" s="118">
        <v>17.04</v>
      </c>
      <c r="G71" s="138"/>
      <c r="H71" s="48"/>
    </row>
    <row r="72" ht="22.5" spans="1:8">
      <c r="A72" s="139">
        <v>67</v>
      </c>
      <c r="B72" s="41" t="s">
        <v>301</v>
      </c>
      <c r="C72" s="42" t="s">
        <v>302</v>
      </c>
      <c r="D72" s="43" t="s">
        <v>303</v>
      </c>
      <c r="E72" s="137">
        <v>1</v>
      </c>
      <c r="F72" s="118">
        <v>12.952329</v>
      </c>
      <c r="G72" s="138"/>
      <c r="H72" s="47">
        <v>309</v>
      </c>
    </row>
    <row r="73" spans="1:8">
      <c r="A73" s="139">
        <v>68</v>
      </c>
      <c r="B73" s="41" t="s">
        <v>304</v>
      </c>
      <c r="C73" s="42" t="s">
        <v>305</v>
      </c>
      <c r="D73" s="43" t="s">
        <v>303</v>
      </c>
      <c r="E73" s="123">
        <f>E74*0.16</f>
        <v>8</v>
      </c>
      <c r="F73" s="45">
        <v>4.15</v>
      </c>
      <c r="G73" s="138"/>
      <c r="H73" s="47"/>
    </row>
    <row r="74" ht="22.5" spans="1:8">
      <c r="A74" s="139">
        <v>69</v>
      </c>
      <c r="B74" s="41" t="s">
        <v>306</v>
      </c>
      <c r="C74" s="42" t="s">
        <v>307</v>
      </c>
      <c r="D74" s="43" t="s">
        <v>303</v>
      </c>
      <c r="E74" s="137">
        <v>50</v>
      </c>
      <c r="F74" s="118">
        <v>17.04</v>
      </c>
      <c r="G74" s="138"/>
      <c r="H74" s="48"/>
    </row>
    <row r="75" ht="22.5" spans="1:8">
      <c r="A75" s="139">
        <v>70</v>
      </c>
      <c r="B75" s="41" t="s">
        <v>301</v>
      </c>
      <c r="C75" s="42" t="s">
        <v>302</v>
      </c>
      <c r="D75" s="43" t="s">
        <v>303</v>
      </c>
      <c r="E75" s="137">
        <v>1</v>
      </c>
      <c r="F75" s="118">
        <v>12.952329</v>
      </c>
      <c r="G75" s="138"/>
      <c r="H75" s="47">
        <v>305</v>
      </c>
    </row>
    <row r="76" spans="1:8">
      <c r="A76" s="139">
        <v>71</v>
      </c>
      <c r="B76" s="41" t="s">
        <v>304</v>
      </c>
      <c r="C76" s="42" t="s">
        <v>305</v>
      </c>
      <c r="D76" s="43" t="s">
        <v>303</v>
      </c>
      <c r="E76" s="123">
        <f>E77*0.16</f>
        <v>10.6656</v>
      </c>
      <c r="F76" s="45">
        <v>4.15</v>
      </c>
      <c r="G76" s="138"/>
      <c r="H76" s="47"/>
    </row>
    <row r="77" ht="22.5" spans="1:8">
      <c r="A77" s="139">
        <v>72</v>
      </c>
      <c r="B77" s="41" t="s">
        <v>306</v>
      </c>
      <c r="C77" s="42" t="s">
        <v>307</v>
      </c>
      <c r="D77" s="43" t="s">
        <v>303</v>
      </c>
      <c r="E77" s="137">
        <v>66.66</v>
      </c>
      <c r="F77" s="118">
        <v>17.04</v>
      </c>
      <c r="G77" s="138"/>
      <c r="H77" s="48"/>
    </row>
    <row r="78" ht="22.5" spans="1:8">
      <c r="A78" s="139">
        <v>73</v>
      </c>
      <c r="B78" s="41" t="s">
        <v>301</v>
      </c>
      <c r="C78" s="42" t="s">
        <v>302</v>
      </c>
      <c r="D78" s="43" t="s">
        <v>303</v>
      </c>
      <c r="E78" s="137">
        <v>2</v>
      </c>
      <c r="F78" s="118">
        <v>12.952329</v>
      </c>
      <c r="G78" s="138"/>
      <c r="H78" s="47" t="s">
        <v>312</v>
      </c>
    </row>
    <row r="79" spans="1:8">
      <c r="A79" s="139">
        <v>74</v>
      </c>
      <c r="B79" s="41" t="s">
        <v>304</v>
      </c>
      <c r="C79" s="42" t="s">
        <v>305</v>
      </c>
      <c r="D79" s="43" t="s">
        <v>303</v>
      </c>
      <c r="E79" s="123">
        <f>E80*0.16</f>
        <v>20</v>
      </c>
      <c r="F79" s="45">
        <v>4.15</v>
      </c>
      <c r="G79" s="138"/>
      <c r="H79" s="47"/>
    </row>
    <row r="80" ht="22.5" spans="1:8">
      <c r="A80" s="145">
        <v>75</v>
      </c>
      <c r="B80" s="50" t="s">
        <v>306</v>
      </c>
      <c r="C80" s="51" t="s">
        <v>307</v>
      </c>
      <c r="D80" s="52" t="s">
        <v>303</v>
      </c>
      <c r="E80" s="141">
        <v>125</v>
      </c>
      <c r="F80" s="134">
        <v>17.04</v>
      </c>
      <c r="G80" s="140"/>
      <c r="H80" s="47"/>
    </row>
    <row r="81" spans="1:8">
      <c r="A81" s="62" t="s">
        <v>67</v>
      </c>
      <c r="B81" s="63"/>
      <c r="C81" s="63"/>
      <c r="D81" s="63"/>
      <c r="E81" s="63"/>
      <c r="F81" s="63"/>
      <c r="G81" s="63"/>
      <c r="H81" s="64"/>
    </row>
    <row r="82" spans="1:7">
      <c r="A82" s="65" t="s">
        <v>209</v>
      </c>
      <c r="B82" s="65"/>
      <c r="C82" s="65"/>
      <c r="D82" s="65"/>
      <c r="E82" s="65"/>
      <c r="F82" s="65"/>
      <c r="G82" s="65"/>
    </row>
  </sheetData>
  <mergeCells count="38">
    <mergeCell ref="A1:G1"/>
    <mergeCell ref="A2:G2"/>
    <mergeCell ref="F3:G3"/>
    <mergeCell ref="A81:H81"/>
    <mergeCell ref="A82:G82"/>
    <mergeCell ref="A3:A5"/>
    <mergeCell ref="B3:B5"/>
    <mergeCell ref="C3:C5"/>
    <mergeCell ref="D3:D5"/>
    <mergeCell ref="E3:E5"/>
    <mergeCell ref="F4:F5"/>
    <mergeCell ref="G4:G5"/>
    <mergeCell ref="H3:H5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H42:H44"/>
    <mergeCell ref="H45:H47"/>
    <mergeCell ref="H48:H50"/>
    <mergeCell ref="H51:H53"/>
    <mergeCell ref="H54:H56"/>
    <mergeCell ref="H57:H59"/>
    <mergeCell ref="H60:H62"/>
    <mergeCell ref="H63:H65"/>
    <mergeCell ref="H66:H68"/>
    <mergeCell ref="H69:H71"/>
    <mergeCell ref="H72:H74"/>
    <mergeCell ref="H75:H77"/>
    <mergeCell ref="H78:H80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opLeftCell="A14" workbookViewId="0">
      <selection activeCell="A2" sqref="A2:G2"/>
    </sheetView>
  </sheetViews>
  <sheetFormatPr defaultColWidth="9" defaultRowHeight="14.25" outlineLevelCol="7"/>
  <cols>
    <col min="1" max="1" width="5.25" style="25" customWidth="1"/>
    <col min="2" max="2" width="9" style="25"/>
    <col min="3" max="3" width="21.25" style="25" customWidth="1"/>
    <col min="4" max="4" width="5.75" style="25" customWidth="1"/>
    <col min="5" max="5" width="7.625" style="25" customWidth="1"/>
    <col min="6" max="16384" width="9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313</v>
      </c>
      <c r="B2" s="28"/>
      <c r="C2" s="28"/>
      <c r="D2" s="28"/>
      <c r="E2" s="28"/>
      <c r="F2" s="28"/>
      <c r="G2" s="28"/>
    </row>
    <row r="3" spans="1:8">
      <c r="A3" s="29" t="s">
        <v>4</v>
      </c>
      <c r="B3" s="30" t="s">
        <v>6</v>
      </c>
      <c r="C3" s="30" t="s">
        <v>7</v>
      </c>
      <c r="D3" s="30" t="s">
        <v>162</v>
      </c>
      <c r="E3" s="30" t="s">
        <v>9</v>
      </c>
      <c r="F3" s="30" t="s">
        <v>163</v>
      </c>
      <c r="G3" s="31"/>
      <c r="H3" s="113" t="s">
        <v>76</v>
      </c>
    </row>
    <row r="4" spans="1:8">
      <c r="A4" s="35"/>
      <c r="B4" s="36"/>
      <c r="C4" s="36"/>
      <c r="D4" s="36"/>
      <c r="E4" s="36"/>
      <c r="F4" s="36" t="s">
        <v>11</v>
      </c>
      <c r="G4" s="37" t="s">
        <v>164</v>
      </c>
      <c r="H4" s="88"/>
    </row>
    <row r="5" spans="1:8">
      <c r="A5" s="35"/>
      <c r="B5" s="36"/>
      <c r="C5" s="36"/>
      <c r="D5" s="36"/>
      <c r="E5" s="36"/>
      <c r="F5" s="36"/>
      <c r="G5" s="37"/>
      <c r="H5" s="88"/>
    </row>
    <row r="6" ht="82" customHeight="1" spans="1:8">
      <c r="A6" s="114">
        <v>1</v>
      </c>
      <c r="B6" s="115" t="s">
        <v>314</v>
      </c>
      <c r="C6" s="116" t="s">
        <v>315</v>
      </c>
      <c r="D6" s="117" t="s">
        <v>290</v>
      </c>
      <c r="E6" s="118">
        <v>1</v>
      </c>
      <c r="F6" s="58">
        <v>16.2825478123226</v>
      </c>
      <c r="G6" s="119"/>
      <c r="H6" s="120" t="s">
        <v>316</v>
      </c>
    </row>
    <row r="7" ht="24" spans="1:8">
      <c r="A7" s="114">
        <v>2</v>
      </c>
      <c r="B7" s="115" t="s">
        <v>314</v>
      </c>
      <c r="C7" s="116" t="s">
        <v>315</v>
      </c>
      <c r="D7" s="117" t="s">
        <v>290</v>
      </c>
      <c r="E7" s="118">
        <v>5</v>
      </c>
      <c r="F7" s="58">
        <v>16.2825478123226</v>
      </c>
      <c r="G7" s="121"/>
      <c r="H7" s="120" t="s">
        <v>317</v>
      </c>
    </row>
    <row r="8" ht="25.5" spans="1:8">
      <c r="A8" s="114">
        <v>3</v>
      </c>
      <c r="B8" s="115" t="s">
        <v>314</v>
      </c>
      <c r="C8" s="116" t="s">
        <v>315</v>
      </c>
      <c r="D8" s="117" t="s">
        <v>290</v>
      </c>
      <c r="E8" s="118">
        <v>5</v>
      </c>
      <c r="F8" s="58">
        <v>16.2825478123226</v>
      </c>
      <c r="G8" s="103"/>
      <c r="H8" s="120" t="s">
        <v>318</v>
      </c>
    </row>
    <row r="9" ht="24" spans="1:8">
      <c r="A9" s="114">
        <v>4</v>
      </c>
      <c r="B9" s="115" t="s">
        <v>314</v>
      </c>
      <c r="C9" s="116" t="s">
        <v>315</v>
      </c>
      <c r="D9" s="117" t="s">
        <v>290</v>
      </c>
      <c r="E9" s="118">
        <v>3</v>
      </c>
      <c r="F9" s="58">
        <v>16.2825478123226</v>
      </c>
      <c r="G9" s="103"/>
      <c r="H9" s="120" t="s">
        <v>319</v>
      </c>
    </row>
    <row r="10" ht="22.5" spans="1:8">
      <c r="A10" s="114">
        <v>5</v>
      </c>
      <c r="B10" s="41" t="s">
        <v>301</v>
      </c>
      <c r="C10" s="122" t="s">
        <v>302</v>
      </c>
      <c r="D10" s="43" t="s">
        <v>303</v>
      </c>
      <c r="E10" s="123">
        <f>0.9*1.6+0.8*0.7+3*0.4+2.2*0.6</f>
        <v>4.52</v>
      </c>
      <c r="F10" s="45">
        <v>12.95</v>
      </c>
      <c r="G10" s="103"/>
      <c r="H10" s="124" t="s">
        <v>320</v>
      </c>
    </row>
    <row r="11" ht="22.5" spans="1:8">
      <c r="A11" s="114">
        <v>6</v>
      </c>
      <c r="B11" s="41" t="s">
        <v>306</v>
      </c>
      <c r="C11" s="42" t="s">
        <v>307</v>
      </c>
      <c r="D11" s="43" t="s">
        <v>303</v>
      </c>
      <c r="E11" s="123">
        <f>4.22*2.8+0.9*3.66+0.9*1.6+0.8*0.7+2.2*0.6</f>
        <v>18.43</v>
      </c>
      <c r="F11" s="45">
        <v>17.04</v>
      </c>
      <c r="G11" s="103"/>
      <c r="H11" s="125"/>
    </row>
    <row r="12" ht="48" spans="1:8">
      <c r="A12" s="114">
        <v>7</v>
      </c>
      <c r="B12" s="126" t="s">
        <v>203</v>
      </c>
      <c r="C12" s="127" t="s">
        <v>321</v>
      </c>
      <c r="D12" s="43" t="s">
        <v>303</v>
      </c>
      <c r="E12" s="118">
        <f>0.18*0.8</f>
        <v>0.144</v>
      </c>
      <c r="F12" s="118">
        <v>29.773406</v>
      </c>
      <c r="G12" s="103"/>
      <c r="H12" s="125"/>
    </row>
    <row r="13" ht="63.75" spans="1:8">
      <c r="A13" s="114">
        <v>8</v>
      </c>
      <c r="B13" s="128" t="s">
        <v>206</v>
      </c>
      <c r="C13" s="120" t="s">
        <v>207</v>
      </c>
      <c r="D13" s="43" t="s">
        <v>303</v>
      </c>
      <c r="E13" s="118">
        <f>0.18*0.8</f>
        <v>0.144</v>
      </c>
      <c r="F13" s="118">
        <v>145.556658</v>
      </c>
      <c r="G13" s="103"/>
      <c r="H13" s="129"/>
    </row>
    <row r="14" ht="24" spans="1:8">
      <c r="A14" s="114">
        <v>9</v>
      </c>
      <c r="B14" s="115" t="s">
        <v>314</v>
      </c>
      <c r="C14" s="116" t="s">
        <v>315</v>
      </c>
      <c r="D14" s="117" t="s">
        <v>290</v>
      </c>
      <c r="E14" s="118">
        <v>6</v>
      </c>
      <c r="F14" s="58">
        <v>16.2825478123226</v>
      </c>
      <c r="G14" s="103"/>
      <c r="H14" s="129" t="s">
        <v>322</v>
      </c>
    </row>
    <row r="15" ht="24" spans="1:8">
      <c r="A15" s="114">
        <v>10</v>
      </c>
      <c r="B15" s="115" t="s">
        <v>314</v>
      </c>
      <c r="C15" s="116" t="s">
        <v>315</v>
      </c>
      <c r="D15" s="117" t="s">
        <v>290</v>
      </c>
      <c r="E15" s="118">
        <v>8</v>
      </c>
      <c r="F15" s="58">
        <v>16.2825478123226</v>
      </c>
      <c r="G15" s="103"/>
      <c r="H15" s="129" t="s">
        <v>323</v>
      </c>
    </row>
    <row r="16" ht="24" spans="1:8">
      <c r="A16" s="114">
        <v>11</v>
      </c>
      <c r="B16" s="115" t="s">
        <v>314</v>
      </c>
      <c r="C16" s="116" t="s">
        <v>315</v>
      </c>
      <c r="D16" s="117" t="s">
        <v>290</v>
      </c>
      <c r="E16" s="118">
        <v>4</v>
      </c>
      <c r="F16" s="58">
        <v>16.2825478123226</v>
      </c>
      <c r="G16" s="103"/>
      <c r="H16" s="129" t="s">
        <v>324</v>
      </c>
    </row>
    <row r="17" ht="24" spans="1:8">
      <c r="A17" s="114">
        <v>12</v>
      </c>
      <c r="B17" s="115" t="s">
        <v>314</v>
      </c>
      <c r="C17" s="116" t="s">
        <v>315</v>
      </c>
      <c r="D17" s="117" t="s">
        <v>290</v>
      </c>
      <c r="E17" s="118">
        <v>6</v>
      </c>
      <c r="F17" s="58">
        <v>16.2825478123226</v>
      </c>
      <c r="G17" s="103"/>
      <c r="H17" s="129" t="s">
        <v>325</v>
      </c>
    </row>
    <row r="18" ht="24" spans="1:8">
      <c r="A18" s="114">
        <v>13</v>
      </c>
      <c r="B18" s="115" t="s">
        <v>314</v>
      </c>
      <c r="C18" s="116" t="s">
        <v>315</v>
      </c>
      <c r="D18" s="117" t="s">
        <v>290</v>
      </c>
      <c r="E18" s="118">
        <v>1</v>
      </c>
      <c r="F18" s="58">
        <v>16.2825478123226</v>
      </c>
      <c r="G18" s="103"/>
      <c r="H18" s="129" t="s">
        <v>326</v>
      </c>
    </row>
    <row r="19" ht="24" spans="1:8">
      <c r="A19" s="114">
        <v>14</v>
      </c>
      <c r="B19" s="115" t="s">
        <v>314</v>
      </c>
      <c r="C19" s="116" t="s">
        <v>315</v>
      </c>
      <c r="D19" s="117" t="s">
        <v>290</v>
      </c>
      <c r="E19" s="118">
        <v>5</v>
      </c>
      <c r="F19" s="58">
        <v>16.2825478123226</v>
      </c>
      <c r="G19" s="103"/>
      <c r="H19" s="129" t="s">
        <v>327</v>
      </c>
    </row>
    <row r="20" ht="24" spans="1:8">
      <c r="A20" s="114">
        <v>15</v>
      </c>
      <c r="B20" s="115" t="s">
        <v>314</v>
      </c>
      <c r="C20" s="116" t="s">
        <v>315</v>
      </c>
      <c r="D20" s="117" t="s">
        <v>290</v>
      </c>
      <c r="E20" s="118">
        <v>6</v>
      </c>
      <c r="F20" s="58">
        <v>16.2825478123226</v>
      </c>
      <c r="G20" s="103"/>
      <c r="H20" s="129" t="s">
        <v>328</v>
      </c>
    </row>
    <row r="21" ht="24" spans="1:8">
      <c r="A21" s="114">
        <v>16</v>
      </c>
      <c r="B21" s="115" t="s">
        <v>314</v>
      </c>
      <c r="C21" s="116" t="s">
        <v>315</v>
      </c>
      <c r="D21" s="117" t="s">
        <v>290</v>
      </c>
      <c r="E21" s="118">
        <v>3</v>
      </c>
      <c r="F21" s="58">
        <v>16.2825478123226</v>
      </c>
      <c r="G21" s="103"/>
      <c r="H21" s="129" t="s">
        <v>329</v>
      </c>
    </row>
    <row r="22" ht="24" spans="1:8">
      <c r="A22" s="114">
        <v>17</v>
      </c>
      <c r="B22" s="115" t="s">
        <v>314</v>
      </c>
      <c r="C22" s="116" t="s">
        <v>315</v>
      </c>
      <c r="D22" s="117" t="s">
        <v>290</v>
      </c>
      <c r="E22" s="118">
        <v>1</v>
      </c>
      <c r="F22" s="58">
        <v>16.2825478123226</v>
      </c>
      <c r="G22" s="103"/>
      <c r="H22" s="129" t="s">
        <v>330</v>
      </c>
    </row>
    <row r="23" ht="76.5" spans="1:8">
      <c r="A23" s="114">
        <v>18</v>
      </c>
      <c r="B23" s="128" t="s">
        <v>331</v>
      </c>
      <c r="C23" s="120" t="s">
        <v>332</v>
      </c>
      <c r="D23" s="43" t="s">
        <v>303</v>
      </c>
      <c r="E23" s="118">
        <f>3.5*1.6</f>
        <v>5.6</v>
      </c>
      <c r="F23" s="118">
        <v>20.24113</v>
      </c>
      <c r="G23" s="103"/>
      <c r="H23" s="125" t="s">
        <v>328</v>
      </c>
    </row>
    <row r="24" spans="1:8">
      <c r="A24" s="114">
        <v>19</v>
      </c>
      <c r="B24" s="128" t="s">
        <v>333</v>
      </c>
      <c r="C24" s="120" t="s">
        <v>334</v>
      </c>
      <c r="D24" s="43" t="s">
        <v>303</v>
      </c>
      <c r="E24" s="118">
        <f>3.5*1.6</f>
        <v>5.6</v>
      </c>
      <c r="F24" s="118">
        <v>26.363324</v>
      </c>
      <c r="G24" s="103"/>
      <c r="H24" s="129"/>
    </row>
    <row r="25" ht="22.5" spans="1:8">
      <c r="A25" s="114">
        <v>20</v>
      </c>
      <c r="B25" s="41" t="s">
        <v>306</v>
      </c>
      <c r="C25" s="42" t="s">
        <v>307</v>
      </c>
      <c r="D25" s="43" t="s">
        <v>303</v>
      </c>
      <c r="E25" s="123">
        <f>3.3*1*10+1.1*0.5</f>
        <v>33.55</v>
      </c>
      <c r="F25" s="45">
        <v>17.04</v>
      </c>
      <c r="G25" s="103"/>
      <c r="H25" s="125" t="s">
        <v>335</v>
      </c>
    </row>
    <row r="26" ht="22.5" spans="1:8">
      <c r="A26" s="114">
        <v>21</v>
      </c>
      <c r="B26" s="41" t="s">
        <v>301</v>
      </c>
      <c r="C26" s="122" t="s">
        <v>302</v>
      </c>
      <c r="D26" s="43" t="s">
        <v>303</v>
      </c>
      <c r="E26" s="123">
        <f>1.5*0.3*10+1.1*0.5</f>
        <v>5.05</v>
      </c>
      <c r="F26" s="118">
        <v>12.95</v>
      </c>
      <c r="G26" s="103"/>
      <c r="H26" s="129"/>
    </row>
    <row r="27" ht="24" spans="1:8">
      <c r="A27" s="114">
        <v>22</v>
      </c>
      <c r="B27" s="115" t="s">
        <v>314</v>
      </c>
      <c r="C27" s="116" t="s">
        <v>315</v>
      </c>
      <c r="D27" s="117" t="s">
        <v>290</v>
      </c>
      <c r="E27" s="118">
        <v>10</v>
      </c>
      <c r="F27" s="58">
        <v>16.2825478123226</v>
      </c>
      <c r="G27" s="103"/>
      <c r="H27" s="120" t="s">
        <v>336</v>
      </c>
    </row>
    <row r="28" ht="24" spans="1:8">
      <c r="A28" s="114">
        <v>23</v>
      </c>
      <c r="B28" s="115" t="s">
        <v>314</v>
      </c>
      <c r="C28" s="116" t="s">
        <v>315</v>
      </c>
      <c r="D28" s="117" t="s">
        <v>290</v>
      </c>
      <c r="E28" s="118">
        <v>2</v>
      </c>
      <c r="F28" s="58">
        <v>16.2825478123226</v>
      </c>
      <c r="G28" s="103"/>
      <c r="H28" s="120" t="s">
        <v>337</v>
      </c>
    </row>
    <row r="29" ht="24" spans="1:8">
      <c r="A29" s="114">
        <v>24</v>
      </c>
      <c r="B29" s="115" t="s">
        <v>314</v>
      </c>
      <c r="C29" s="116" t="s">
        <v>315</v>
      </c>
      <c r="D29" s="117" t="s">
        <v>290</v>
      </c>
      <c r="E29" s="118">
        <v>2</v>
      </c>
      <c r="F29" s="58">
        <v>16.2825478123226</v>
      </c>
      <c r="G29" s="103"/>
      <c r="H29" s="120" t="s">
        <v>338</v>
      </c>
    </row>
    <row r="30" ht="24" spans="1:8">
      <c r="A30" s="114">
        <v>25</v>
      </c>
      <c r="B30" s="115" t="s">
        <v>314</v>
      </c>
      <c r="C30" s="116" t="s">
        <v>315</v>
      </c>
      <c r="D30" s="117" t="s">
        <v>290</v>
      </c>
      <c r="E30" s="118">
        <v>2</v>
      </c>
      <c r="F30" s="58">
        <v>16.2825478123226</v>
      </c>
      <c r="G30" s="103"/>
      <c r="H30" s="120" t="s">
        <v>339</v>
      </c>
    </row>
    <row r="31" ht="24" spans="1:8">
      <c r="A31" s="114">
        <v>26</v>
      </c>
      <c r="B31" s="115" t="s">
        <v>314</v>
      </c>
      <c r="C31" s="116" t="s">
        <v>315</v>
      </c>
      <c r="D31" s="117" t="s">
        <v>290</v>
      </c>
      <c r="E31" s="118">
        <v>6</v>
      </c>
      <c r="F31" s="58">
        <v>16.2825478123226</v>
      </c>
      <c r="G31" s="103"/>
      <c r="H31" s="120" t="s">
        <v>340</v>
      </c>
    </row>
    <row r="32" ht="24" spans="1:8">
      <c r="A32" s="114">
        <v>27</v>
      </c>
      <c r="B32" s="115" t="s">
        <v>314</v>
      </c>
      <c r="C32" s="116" t="s">
        <v>315</v>
      </c>
      <c r="D32" s="117" t="s">
        <v>290</v>
      </c>
      <c r="E32" s="118">
        <v>7</v>
      </c>
      <c r="F32" s="58">
        <v>16.2825478123226</v>
      </c>
      <c r="G32" s="103"/>
      <c r="H32" s="120" t="s">
        <v>341</v>
      </c>
    </row>
    <row r="33" ht="24" spans="1:8">
      <c r="A33" s="114">
        <v>28</v>
      </c>
      <c r="B33" s="115" t="s">
        <v>314</v>
      </c>
      <c r="C33" s="116" t="s">
        <v>315</v>
      </c>
      <c r="D33" s="117" t="s">
        <v>290</v>
      </c>
      <c r="E33" s="118">
        <v>3</v>
      </c>
      <c r="F33" s="58">
        <v>16.2825478123226</v>
      </c>
      <c r="G33" s="103"/>
      <c r="H33" s="120" t="s">
        <v>342</v>
      </c>
    </row>
    <row r="34" ht="24" spans="1:8">
      <c r="A34" s="114">
        <v>29</v>
      </c>
      <c r="B34" s="115" t="s">
        <v>314</v>
      </c>
      <c r="C34" s="116" t="s">
        <v>315</v>
      </c>
      <c r="D34" s="117" t="s">
        <v>290</v>
      </c>
      <c r="E34" s="118">
        <v>1</v>
      </c>
      <c r="F34" s="58">
        <v>16.2825478123226</v>
      </c>
      <c r="G34" s="103"/>
      <c r="H34" s="124" t="s">
        <v>343</v>
      </c>
    </row>
    <row r="35" ht="76.5" spans="1:8">
      <c r="A35" s="114">
        <v>30</v>
      </c>
      <c r="B35" s="128" t="s">
        <v>331</v>
      </c>
      <c r="C35" s="120" t="s">
        <v>332</v>
      </c>
      <c r="D35" s="43" t="s">
        <v>303</v>
      </c>
      <c r="E35" s="118">
        <f>3.5*1.6</f>
        <v>5.6</v>
      </c>
      <c r="F35" s="118">
        <v>20.24113</v>
      </c>
      <c r="G35" s="103"/>
      <c r="H35" s="125"/>
    </row>
    <row r="36" spans="1:8">
      <c r="A36" s="114">
        <v>31</v>
      </c>
      <c r="B36" s="128" t="s">
        <v>333</v>
      </c>
      <c r="C36" s="120" t="s">
        <v>334</v>
      </c>
      <c r="D36" s="43" t="s">
        <v>303</v>
      </c>
      <c r="E36" s="118">
        <f>3.5*1.6</f>
        <v>5.6</v>
      </c>
      <c r="F36" s="118">
        <v>26.363324</v>
      </c>
      <c r="G36" s="103"/>
      <c r="H36" s="129"/>
    </row>
    <row r="37" ht="22.5" spans="1:8">
      <c r="A37" s="114">
        <v>32</v>
      </c>
      <c r="B37" s="41" t="s">
        <v>306</v>
      </c>
      <c r="C37" s="42" t="s">
        <v>307</v>
      </c>
      <c r="D37" s="43" t="s">
        <v>303</v>
      </c>
      <c r="E37" s="123">
        <f>3.3*1*10+1.17*2.23+4.7*1.6</f>
        <v>43.1291</v>
      </c>
      <c r="F37" s="45">
        <v>17.04</v>
      </c>
      <c r="G37" s="103"/>
      <c r="H37" s="125" t="s">
        <v>344</v>
      </c>
    </row>
    <row r="38" ht="22.5" spans="1:8">
      <c r="A38" s="114">
        <v>33</v>
      </c>
      <c r="B38" s="41" t="s">
        <v>301</v>
      </c>
      <c r="C38" s="122" t="s">
        <v>302</v>
      </c>
      <c r="D38" s="43" t="s">
        <v>303</v>
      </c>
      <c r="E38" s="123">
        <f>1.5*0.3*10+2.35*2.25</f>
        <v>9.7875</v>
      </c>
      <c r="F38" s="118">
        <v>12.95</v>
      </c>
      <c r="G38" s="103"/>
      <c r="H38" s="129"/>
    </row>
    <row r="39" ht="22.5" spans="1:8">
      <c r="A39" s="114">
        <v>34</v>
      </c>
      <c r="B39" s="41" t="s">
        <v>306</v>
      </c>
      <c r="C39" s="42" t="s">
        <v>307</v>
      </c>
      <c r="D39" s="43" t="s">
        <v>303</v>
      </c>
      <c r="E39" s="123">
        <f>3.3*1*10+2.35*2.25</f>
        <v>38.2875</v>
      </c>
      <c r="F39" s="45">
        <v>17.04</v>
      </c>
      <c r="G39" s="103"/>
      <c r="H39" s="120" t="s">
        <v>345</v>
      </c>
    </row>
    <row r="40" ht="22.5" spans="1:8">
      <c r="A40" s="114">
        <v>35</v>
      </c>
      <c r="B40" s="41" t="s">
        <v>301</v>
      </c>
      <c r="C40" s="122" t="s">
        <v>302</v>
      </c>
      <c r="D40" s="43" t="s">
        <v>303</v>
      </c>
      <c r="E40" s="123">
        <f>1.5*0.3*10+2.35*2.25</f>
        <v>9.7875</v>
      </c>
      <c r="F40" s="118">
        <v>12.95</v>
      </c>
      <c r="G40" s="103"/>
      <c r="H40" s="120"/>
    </row>
    <row r="41" ht="24" spans="1:8">
      <c r="A41" s="114">
        <v>36</v>
      </c>
      <c r="B41" s="115" t="s">
        <v>314</v>
      </c>
      <c r="C41" s="116" t="s">
        <v>315</v>
      </c>
      <c r="D41" s="117" t="s">
        <v>290</v>
      </c>
      <c r="E41" s="118">
        <v>1</v>
      </c>
      <c r="F41" s="58">
        <v>16.2825478123226</v>
      </c>
      <c r="G41" s="103"/>
      <c r="H41" s="120" t="s">
        <v>346</v>
      </c>
    </row>
    <row r="42" ht="24" spans="1:8">
      <c r="A42" s="114">
        <v>37</v>
      </c>
      <c r="B42" s="115" t="s">
        <v>314</v>
      </c>
      <c r="C42" s="116" t="s">
        <v>315</v>
      </c>
      <c r="D42" s="117" t="s">
        <v>290</v>
      </c>
      <c r="E42" s="118">
        <v>1</v>
      </c>
      <c r="F42" s="118"/>
      <c r="G42" s="103"/>
      <c r="H42" s="120" t="s">
        <v>347</v>
      </c>
    </row>
    <row r="43" ht="76.5" spans="1:8">
      <c r="A43" s="114">
        <v>38</v>
      </c>
      <c r="B43" s="128" t="s">
        <v>331</v>
      </c>
      <c r="C43" s="120" t="s">
        <v>332</v>
      </c>
      <c r="D43" s="43" t="s">
        <v>303</v>
      </c>
      <c r="E43" s="118">
        <f>3.5*1.6</f>
        <v>5.6</v>
      </c>
      <c r="F43" s="118">
        <v>20.24113</v>
      </c>
      <c r="G43" s="103"/>
      <c r="H43" s="120" t="s">
        <v>345</v>
      </c>
    </row>
    <row r="44" spans="1:8">
      <c r="A44" s="114">
        <v>39</v>
      </c>
      <c r="B44" s="128" t="s">
        <v>333</v>
      </c>
      <c r="C44" s="120" t="s">
        <v>334</v>
      </c>
      <c r="D44" s="43" t="s">
        <v>303</v>
      </c>
      <c r="E44" s="118">
        <f>3.5*1.6</f>
        <v>5.6</v>
      </c>
      <c r="F44" s="118">
        <v>26.363324</v>
      </c>
      <c r="G44" s="103"/>
      <c r="H44" s="120"/>
    </row>
    <row r="45" ht="22.5" spans="1:8">
      <c r="A45" s="114">
        <v>40</v>
      </c>
      <c r="B45" s="41" t="s">
        <v>301</v>
      </c>
      <c r="C45" s="122" t="s">
        <v>302</v>
      </c>
      <c r="D45" s="43" t="s">
        <v>303</v>
      </c>
      <c r="E45" s="123">
        <f>1*2.3</f>
        <v>2.3</v>
      </c>
      <c r="F45" s="118">
        <v>12.95</v>
      </c>
      <c r="G45" s="103"/>
      <c r="H45" s="120" t="s">
        <v>348</v>
      </c>
    </row>
    <row r="46" ht="22.5" spans="1:8">
      <c r="A46" s="114">
        <v>41</v>
      </c>
      <c r="B46" s="41" t="s">
        <v>306</v>
      </c>
      <c r="C46" s="42" t="s">
        <v>307</v>
      </c>
      <c r="D46" s="43" t="s">
        <v>303</v>
      </c>
      <c r="E46" s="123">
        <f>1*2.3</f>
        <v>2.3</v>
      </c>
      <c r="F46" s="45">
        <v>17.04</v>
      </c>
      <c r="G46" s="103"/>
      <c r="H46" s="120"/>
    </row>
    <row r="47" ht="42" spans="1:8">
      <c r="A47" s="114">
        <v>42</v>
      </c>
      <c r="B47" s="130" t="s">
        <v>349</v>
      </c>
      <c r="C47" s="42" t="s">
        <v>350</v>
      </c>
      <c r="D47" s="43" t="s">
        <v>303</v>
      </c>
      <c r="E47" s="123">
        <f>0.3*0.3*6</f>
        <v>0.54</v>
      </c>
      <c r="F47" s="118">
        <v>111.366099</v>
      </c>
      <c r="G47" s="103"/>
      <c r="H47" s="120" t="s">
        <v>351</v>
      </c>
    </row>
    <row r="48" ht="42" spans="1:8">
      <c r="A48" s="114">
        <v>43</v>
      </c>
      <c r="B48" s="130" t="s">
        <v>349</v>
      </c>
      <c r="C48" s="42" t="s">
        <v>350</v>
      </c>
      <c r="D48" s="43" t="s">
        <v>303</v>
      </c>
      <c r="E48" s="123">
        <f>0.3*0.3*4</f>
        <v>0.36</v>
      </c>
      <c r="F48" s="118">
        <v>111.366099</v>
      </c>
      <c r="G48" s="103"/>
      <c r="H48" s="120" t="s">
        <v>352</v>
      </c>
    </row>
    <row r="49" ht="42" spans="1:8">
      <c r="A49" s="131">
        <v>44</v>
      </c>
      <c r="B49" s="132" t="s">
        <v>349</v>
      </c>
      <c r="C49" s="51" t="s">
        <v>350</v>
      </c>
      <c r="D49" s="52" t="s">
        <v>303</v>
      </c>
      <c r="E49" s="133">
        <f>0.3*0.3*2</f>
        <v>0.18</v>
      </c>
      <c r="F49" s="134">
        <v>111.366099</v>
      </c>
      <c r="G49" s="103"/>
      <c r="H49" s="120" t="s">
        <v>353</v>
      </c>
    </row>
    <row r="50" spans="1:8">
      <c r="A50" s="62" t="s">
        <v>67</v>
      </c>
      <c r="B50" s="63"/>
      <c r="C50" s="63"/>
      <c r="D50" s="63"/>
      <c r="E50" s="63"/>
      <c r="F50" s="63"/>
      <c r="G50" s="63"/>
      <c r="H50" s="64"/>
    </row>
    <row r="51" spans="1:7">
      <c r="A51" s="65" t="s">
        <v>209</v>
      </c>
      <c r="B51" s="65"/>
      <c r="C51" s="65"/>
      <c r="D51" s="65"/>
      <c r="E51" s="65"/>
      <c r="F51" s="65"/>
      <c r="G51" s="65"/>
    </row>
  </sheetData>
  <mergeCells count="21">
    <mergeCell ref="A1:G1"/>
    <mergeCell ref="A2:G2"/>
    <mergeCell ref="F3:G3"/>
    <mergeCell ref="A50:H50"/>
    <mergeCell ref="A51:G51"/>
    <mergeCell ref="A3:A5"/>
    <mergeCell ref="B3:B5"/>
    <mergeCell ref="C3:C5"/>
    <mergeCell ref="D3:D5"/>
    <mergeCell ref="E3:E5"/>
    <mergeCell ref="F4:F5"/>
    <mergeCell ref="G4:G5"/>
    <mergeCell ref="H3:H5"/>
    <mergeCell ref="H10:H13"/>
    <mergeCell ref="H23:H24"/>
    <mergeCell ref="H25:H26"/>
    <mergeCell ref="H34:H36"/>
    <mergeCell ref="H37:H38"/>
    <mergeCell ref="H39:H40"/>
    <mergeCell ref="H43:H44"/>
    <mergeCell ref="H45:H46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A2" sqref="A2:G2"/>
    </sheetView>
  </sheetViews>
  <sheetFormatPr defaultColWidth="8.8" defaultRowHeight="14.25" outlineLevelCol="6"/>
  <cols>
    <col min="1" max="1" width="5.5" style="25" customWidth="1"/>
    <col min="2" max="2" width="8.8" style="25"/>
    <col min="3" max="3" width="20.5" style="25" customWidth="1"/>
    <col min="4" max="6" width="8.8" style="25"/>
    <col min="7" max="7" width="9.25" style="25"/>
    <col min="8" max="16384" width="8.8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354</v>
      </c>
      <c r="B2" s="28"/>
      <c r="C2" s="28"/>
      <c r="D2" s="28"/>
      <c r="E2" s="28"/>
      <c r="F2" s="28"/>
      <c r="G2" s="28"/>
    </row>
    <row r="3" spans="1:7">
      <c r="A3" s="29" t="s">
        <v>4</v>
      </c>
      <c r="B3" s="30" t="s">
        <v>6</v>
      </c>
      <c r="C3" s="30" t="s">
        <v>7</v>
      </c>
      <c r="D3" s="30" t="s">
        <v>162</v>
      </c>
      <c r="E3" s="30" t="s">
        <v>9</v>
      </c>
      <c r="F3" s="30" t="s">
        <v>163</v>
      </c>
      <c r="G3" s="30"/>
    </row>
    <row r="4" spans="1:7">
      <c r="A4" s="35"/>
      <c r="B4" s="36"/>
      <c r="C4" s="36"/>
      <c r="D4" s="36"/>
      <c r="E4" s="36"/>
      <c r="F4" s="36" t="s">
        <v>11</v>
      </c>
      <c r="G4" s="36" t="s">
        <v>164</v>
      </c>
    </row>
    <row r="5" spans="1:7">
      <c r="A5" s="35"/>
      <c r="B5" s="36"/>
      <c r="C5" s="36"/>
      <c r="D5" s="36"/>
      <c r="E5" s="36"/>
      <c r="F5" s="36"/>
      <c r="G5" s="36"/>
    </row>
    <row r="6" ht="81" customHeight="1" spans="1:7">
      <c r="A6" s="40">
        <v>1</v>
      </c>
      <c r="B6" s="66" t="s">
        <v>355</v>
      </c>
      <c r="C6" s="66" t="s">
        <v>356</v>
      </c>
      <c r="D6" s="67" t="s">
        <v>180</v>
      </c>
      <c r="E6" s="68">
        <v>0.43</v>
      </c>
      <c r="F6" s="69">
        <v>240.63</v>
      </c>
      <c r="G6" s="70"/>
    </row>
    <row r="7" ht="56" customHeight="1" spans="1:7">
      <c r="A7" s="40">
        <v>2</v>
      </c>
      <c r="B7" s="66" t="s">
        <v>357</v>
      </c>
      <c r="C7" s="66" t="s">
        <v>358</v>
      </c>
      <c r="D7" s="67" t="s">
        <v>180</v>
      </c>
      <c r="E7" s="68">
        <v>0.43</v>
      </c>
      <c r="F7" s="69">
        <v>377.44</v>
      </c>
      <c r="G7" s="70"/>
    </row>
    <row r="8" ht="48" spans="1:7">
      <c r="A8" s="40">
        <v>3</v>
      </c>
      <c r="B8" s="66" t="s">
        <v>357</v>
      </c>
      <c r="C8" s="66" t="s">
        <v>359</v>
      </c>
      <c r="D8" s="67" t="s">
        <v>180</v>
      </c>
      <c r="E8" s="68">
        <v>1.37</v>
      </c>
      <c r="F8" s="69">
        <v>377.44</v>
      </c>
      <c r="G8" s="111"/>
    </row>
    <row r="9" spans="1:7">
      <c r="A9" s="40">
        <v>4</v>
      </c>
      <c r="B9" s="66" t="s">
        <v>360</v>
      </c>
      <c r="C9" s="66" t="s">
        <v>361</v>
      </c>
      <c r="D9" s="67" t="s">
        <v>362</v>
      </c>
      <c r="E9" s="68">
        <v>4.2</v>
      </c>
      <c r="F9" s="69">
        <v>65.26</v>
      </c>
      <c r="G9" s="111"/>
    </row>
    <row r="10" spans="1:7">
      <c r="A10" s="40">
        <v>5</v>
      </c>
      <c r="B10" s="66" t="s">
        <v>244</v>
      </c>
      <c r="C10" s="66" t="s">
        <v>245</v>
      </c>
      <c r="D10" s="67" t="s">
        <v>246</v>
      </c>
      <c r="E10" s="68">
        <v>8</v>
      </c>
      <c r="F10" s="69">
        <v>24.47</v>
      </c>
      <c r="G10" s="111"/>
    </row>
    <row r="11" ht="15" spans="1:7">
      <c r="A11" s="75" t="s">
        <v>67</v>
      </c>
      <c r="B11" s="76"/>
      <c r="C11" s="76"/>
      <c r="D11" s="76"/>
      <c r="E11" s="76"/>
      <c r="F11" s="76"/>
      <c r="G11" s="110"/>
    </row>
    <row r="12" spans="1:7">
      <c r="A12" s="65" t="s">
        <v>209</v>
      </c>
      <c r="B12" s="65"/>
      <c r="C12" s="65"/>
      <c r="D12" s="65"/>
      <c r="E12" s="65"/>
      <c r="F12" s="65"/>
      <c r="G12" s="65"/>
    </row>
  </sheetData>
  <mergeCells count="12">
    <mergeCell ref="A1:G1"/>
    <mergeCell ref="A2:G2"/>
    <mergeCell ref="F3:G3"/>
    <mergeCell ref="A11:F11"/>
    <mergeCell ref="A12:G12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2" sqref="A2:G2"/>
    </sheetView>
  </sheetViews>
  <sheetFormatPr defaultColWidth="8.8" defaultRowHeight="14.25" outlineLevelCol="6"/>
  <cols>
    <col min="1" max="1" width="7.5" style="25" customWidth="1"/>
    <col min="2" max="2" width="8.8" style="25"/>
    <col min="3" max="3" width="16.5" style="25" customWidth="1"/>
    <col min="4" max="16384" width="8.8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363</v>
      </c>
      <c r="B2" s="28"/>
      <c r="C2" s="28"/>
      <c r="D2" s="28"/>
      <c r="E2" s="28"/>
      <c r="F2" s="28"/>
      <c r="G2" s="28"/>
    </row>
    <row r="3" spans="1:7">
      <c r="A3" s="29" t="s">
        <v>4</v>
      </c>
      <c r="B3" s="30" t="s">
        <v>6</v>
      </c>
      <c r="C3" s="30" t="s">
        <v>7</v>
      </c>
      <c r="D3" s="30" t="s">
        <v>162</v>
      </c>
      <c r="E3" s="30" t="s">
        <v>9</v>
      </c>
      <c r="F3" s="30" t="s">
        <v>163</v>
      </c>
      <c r="G3" s="30"/>
    </row>
    <row r="4" spans="1:7">
      <c r="A4" s="35"/>
      <c r="B4" s="36"/>
      <c r="C4" s="36"/>
      <c r="D4" s="36"/>
      <c r="E4" s="36"/>
      <c r="F4" s="36" t="s">
        <v>11</v>
      </c>
      <c r="G4" s="36" t="s">
        <v>164</v>
      </c>
    </row>
    <row r="5" spans="1:7">
      <c r="A5" s="35"/>
      <c r="B5" s="36"/>
      <c r="C5" s="36"/>
      <c r="D5" s="36"/>
      <c r="E5" s="36"/>
      <c r="F5" s="36"/>
      <c r="G5" s="36"/>
    </row>
    <row r="6" ht="48" spans="1:7">
      <c r="A6" s="40">
        <v>1</v>
      </c>
      <c r="B6" s="66" t="s">
        <v>364</v>
      </c>
      <c r="C6" s="66" t="s">
        <v>365</v>
      </c>
      <c r="D6" s="67" t="s">
        <v>366</v>
      </c>
      <c r="E6" s="68">
        <v>1.4</v>
      </c>
      <c r="F6" s="69">
        <v>59.49</v>
      </c>
      <c r="G6" s="46"/>
    </row>
    <row r="7" spans="1:7">
      <c r="A7" s="40">
        <v>2</v>
      </c>
      <c r="B7" s="66" t="s">
        <v>367</v>
      </c>
      <c r="C7" s="71" t="s">
        <v>368</v>
      </c>
      <c r="D7" s="72" t="s">
        <v>36</v>
      </c>
      <c r="E7" s="73">
        <v>1.4</v>
      </c>
      <c r="F7" s="74">
        <v>164.25</v>
      </c>
      <c r="G7" s="111"/>
    </row>
    <row r="8" ht="36" spans="1:7">
      <c r="A8" s="40">
        <v>3</v>
      </c>
      <c r="B8" s="66" t="s">
        <v>369</v>
      </c>
      <c r="C8" s="66" t="s">
        <v>370</v>
      </c>
      <c r="D8" s="95" t="s">
        <v>46</v>
      </c>
      <c r="E8" s="112">
        <v>220</v>
      </c>
      <c r="F8" s="46">
        <v>25.7</v>
      </c>
      <c r="G8" s="111"/>
    </row>
    <row r="9" ht="15" spans="1:7">
      <c r="A9" s="75" t="s">
        <v>67</v>
      </c>
      <c r="B9" s="76"/>
      <c r="C9" s="76"/>
      <c r="D9" s="76"/>
      <c r="E9" s="76"/>
      <c r="F9" s="76"/>
      <c r="G9" s="110"/>
    </row>
    <row r="10" spans="1:7">
      <c r="A10" s="65" t="s">
        <v>209</v>
      </c>
      <c r="B10" s="65"/>
      <c r="C10" s="65"/>
      <c r="D10" s="65"/>
      <c r="E10" s="65"/>
      <c r="F10" s="65"/>
      <c r="G10" s="65"/>
    </row>
  </sheetData>
  <mergeCells count="12">
    <mergeCell ref="A1:G1"/>
    <mergeCell ref="A2:G2"/>
    <mergeCell ref="F3:G3"/>
    <mergeCell ref="A9:F9"/>
    <mergeCell ref="A10:G10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2" sqref="A2:G2"/>
    </sheetView>
  </sheetViews>
  <sheetFormatPr defaultColWidth="8.8" defaultRowHeight="14.25" outlineLevelCol="6"/>
  <cols>
    <col min="1" max="1" width="8.8" style="25"/>
    <col min="2" max="2" width="11.625" style="25" customWidth="1"/>
    <col min="3" max="3" width="16.625" style="25" customWidth="1"/>
    <col min="4" max="16384" width="8.8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371</v>
      </c>
      <c r="B2" s="28"/>
      <c r="C2" s="28"/>
      <c r="D2" s="28"/>
      <c r="E2" s="28"/>
      <c r="F2" s="28"/>
      <c r="G2" s="28"/>
    </row>
    <row r="3" spans="1:7">
      <c r="A3" s="29" t="s">
        <v>4</v>
      </c>
      <c r="B3" s="30" t="s">
        <v>6</v>
      </c>
      <c r="C3" s="30" t="s">
        <v>7</v>
      </c>
      <c r="D3" s="30" t="s">
        <v>162</v>
      </c>
      <c r="E3" s="31" t="s">
        <v>9</v>
      </c>
      <c r="F3" s="106" t="s">
        <v>163</v>
      </c>
      <c r="G3" s="107"/>
    </row>
    <row r="4" spans="1:7">
      <c r="A4" s="35"/>
      <c r="B4" s="36"/>
      <c r="C4" s="36"/>
      <c r="D4" s="36"/>
      <c r="E4" s="37"/>
      <c r="F4" s="32" t="s">
        <v>11</v>
      </c>
      <c r="G4" s="108" t="s">
        <v>164</v>
      </c>
    </row>
    <row r="5" spans="1:7">
      <c r="A5" s="35"/>
      <c r="B5" s="36"/>
      <c r="C5" s="36"/>
      <c r="D5" s="36"/>
      <c r="E5" s="37"/>
      <c r="F5" s="32"/>
      <c r="G5" s="108"/>
    </row>
    <row r="6" ht="78" customHeight="1" spans="1:7">
      <c r="A6" s="40">
        <v>1</v>
      </c>
      <c r="B6" s="66" t="s">
        <v>349</v>
      </c>
      <c r="C6" s="66" t="s">
        <v>372</v>
      </c>
      <c r="D6" s="67" t="s">
        <v>36</v>
      </c>
      <c r="E6" s="68">
        <v>1.8</v>
      </c>
      <c r="F6" s="69">
        <v>111.37</v>
      </c>
      <c r="G6" s="109"/>
    </row>
    <row r="7" ht="60" spans="1:7">
      <c r="A7" s="40">
        <v>2</v>
      </c>
      <c r="B7" s="66" t="s">
        <v>331</v>
      </c>
      <c r="C7" s="66" t="s">
        <v>373</v>
      </c>
      <c r="D7" s="67" t="s">
        <v>46</v>
      </c>
      <c r="E7" s="68">
        <v>1.8</v>
      </c>
      <c r="F7" s="69">
        <v>20.24</v>
      </c>
      <c r="G7" s="109"/>
    </row>
    <row r="8" ht="24" spans="1:7">
      <c r="A8" s="40">
        <v>3</v>
      </c>
      <c r="B8" s="66" t="s">
        <v>333</v>
      </c>
      <c r="C8" s="66" t="s">
        <v>334</v>
      </c>
      <c r="D8" s="67" t="s">
        <v>366</v>
      </c>
      <c r="E8" s="68">
        <v>1.8</v>
      </c>
      <c r="F8" s="69">
        <v>26.36</v>
      </c>
      <c r="G8" s="109"/>
    </row>
    <row r="9" ht="15" spans="1:7">
      <c r="A9" s="75" t="s">
        <v>67</v>
      </c>
      <c r="B9" s="76"/>
      <c r="C9" s="76"/>
      <c r="D9" s="76"/>
      <c r="E9" s="76"/>
      <c r="F9" s="76"/>
      <c r="G9" s="110"/>
    </row>
    <row r="10" spans="1:7">
      <c r="A10" s="65" t="s">
        <v>209</v>
      </c>
      <c r="B10" s="65"/>
      <c r="C10" s="65"/>
      <c r="D10" s="65"/>
      <c r="E10" s="65"/>
      <c r="F10" s="65"/>
      <c r="G10" s="65"/>
    </row>
  </sheetData>
  <mergeCells count="12">
    <mergeCell ref="A1:G1"/>
    <mergeCell ref="A2:G2"/>
    <mergeCell ref="F3:G3"/>
    <mergeCell ref="A9:F9"/>
    <mergeCell ref="A10:G10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2" sqref="A2:G2"/>
    </sheetView>
  </sheetViews>
  <sheetFormatPr defaultColWidth="8.8" defaultRowHeight="14.25" outlineLevelCol="7"/>
  <cols>
    <col min="1" max="1" width="7" style="25" customWidth="1"/>
    <col min="2" max="2" width="12.875" style="25" customWidth="1"/>
    <col min="3" max="3" width="25.125" style="25" customWidth="1"/>
    <col min="4" max="16384" width="8.8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374</v>
      </c>
      <c r="B2" s="28"/>
      <c r="C2" s="28"/>
      <c r="D2" s="28"/>
      <c r="E2" s="28"/>
      <c r="F2" s="28"/>
      <c r="G2" s="28"/>
    </row>
    <row r="3" spans="1:8">
      <c r="A3" s="29" t="s">
        <v>4</v>
      </c>
      <c r="B3" s="30" t="s">
        <v>6</v>
      </c>
      <c r="C3" s="30" t="s">
        <v>7</v>
      </c>
      <c r="D3" s="30" t="s">
        <v>162</v>
      </c>
      <c r="E3" s="30" t="s">
        <v>9</v>
      </c>
      <c r="F3" s="30" t="s">
        <v>163</v>
      </c>
      <c r="G3" s="31"/>
      <c r="H3" s="34" t="s">
        <v>76</v>
      </c>
    </row>
    <row r="4" spans="1:8">
      <c r="A4" s="35"/>
      <c r="B4" s="36"/>
      <c r="C4" s="36"/>
      <c r="D4" s="36"/>
      <c r="E4" s="36"/>
      <c r="F4" s="36" t="s">
        <v>11</v>
      </c>
      <c r="G4" s="37" t="s">
        <v>164</v>
      </c>
      <c r="H4" s="38"/>
    </row>
    <row r="5" spans="1:8">
      <c r="A5" s="35"/>
      <c r="B5" s="36"/>
      <c r="C5" s="36"/>
      <c r="D5" s="36"/>
      <c r="E5" s="36"/>
      <c r="F5" s="36"/>
      <c r="G5" s="37"/>
      <c r="H5" s="39"/>
    </row>
    <row r="6" ht="37" customHeight="1" spans="1:8">
      <c r="A6" s="40">
        <v>1</v>
      </c>
      <c r="B6" s="84" t="s">
        <v>314</v>
      </c>
      <c r="C6" s="84" t="s">
        <v>375</v>
      </c>
      <c r="D6" s="67" t="s">
        <v>290</v>
      </c>
      <c r="E6" s="85">
        <v>9</v>
      </c>
      <c r="F6" s="86">
        <v>16.28</v>
      </c>
      <c r="G6" s="87"/>
      <c r="H6" s="88" t="s">
        <v>376</v>
      </c>
    </row>
    <row r="7" ht="27" spans="1:8">
      <c r="A7" s="40">
        <v>2</v>
      </c>
      <c r="B7" s="84" t="s">
        <v>314</v>
      </c>
      <c r="C7" s="84" t="s">
        <v>375</v>
      </c>
      <c r="D7" s="67" t="s">
        <v>290</v>
      </c>
      <c r="E7" s="85">
        <v>22</v>
      </c>
      <c r="F7" s="86">
        <v>16.28</v>
      </c>
      <c r="G7" s="87"/>
      <c r="H7" s="88" t="s">
        <v>377</v>
      </c>
    </row>
    <row r="8" ht="27" spans="1:8">
      <c r="A8" s="40">
        <v>3</v>
      </c>
      <c r="B8" s="84" t="s">
        <v>314</v>
      </c>
      <c r="C8" s="84" t="s">
        <v>375</v>
      </c>
      <c r="D8" s="67" t="s">
        <v>290</v>
      </c>
      <c r="E8" s="85">
        <v>27</v>
      </c>
      <c r="F8" s="86">
        <v>16.28</v>
      </c>
      <c r="G8" s="87"/>
      <c r="H8" s="88" t="s">
        <v>378</v>
      </c>
    </row>
    <row r="9" ht="27" spans="1:8">
      <c r="A9" s="40">
        <v>4</v>
      </c>
      <c r="B9" s="84" t="s">
        <v>314</v>
      </c>
      <c r="C9" s="89" t="s">
        <v>375</v>
      </c>
      <c r="D9" s="67" t="s">
        <v>290</v>
      </c>
      <c r="E9" s="90">
        <v>9</v>
      </c>
      <c r="F9" s="91">
        <v>16.28</v>
      </c>
      <c r="G9" s="87"/>
      <c r="H9" s="88" t="s">
        <v>379</v>
      </c>
    </row>
    <row r="10" ht="28.5" spans="1:8">
      <c r="A10" s="40">
        <v>5</v>
      </c>
      <c r="B10" s="84" t="s">
        <v>314</v>
      </c>
      <c r="C10" s="92" t="s">
        <v>375</v>
      </c>
      <c r="D10" s="67" t="s">
        <v>290</v>
      </c>
      <c r="E10" s="85">
        <v>6</v>
      </c>
      <c r="F10" s="93">
        <v>16.28</v>
      </c>
      <c r="G10" s="87"/>
      <c r="H10" s="88" t="s">
        <v>380</v>
      </c>
    </row>
    <row r="11" ht="28.5" spans="1:8">
      <c r="A11" s="40">
        <v>6</v>
      </c>
      <c r="B11" s="84" t="s">
        <v>314</v>
      </c>
      <c r="C11" s="94" t="s">
        <v>375</v>
      </c>
      <c r="D11" s="67" t="s">
        <v>290</v>
      </c>
      <c r="E11" s="95">
        <v>4</v>
      </c>
      <c r="F11" s="32">
        <v>16.28</v>
      </c>
      <c r="G11" s="87"/>
      <c r="H11" s="88" t="s">
        <v>381</v>
      </c>
    </row>
    <row r="12" ht="27" spans="1:8">
      <c r="A12" s="40">
        <v>7</v>
      </c>
      <c r="B12" s="84" t="s">
        <v>314</v>
      </c>
      <c r="C12" s="96" t="s">
        <v>375</v>
      </c>
      <c r="D12" s="67" t="s">
        <v>290</v>
      </c>
      <c r="E12" s="97">
        <v>2</v>
      </c>
      <c r="F12" s="98">
        <v>16.28</v>
      </c>
      <c r="G12" s="87"/>
      <c r="H12" s="88" t="s">
        <v>382</v>
      </c>
    </row>
    <row r="13" ht="27" spans="1:8">
      <c r="A13" s="40">
        <v>8</v>
      </c>
      <c r="B13" s="84" t="s">
        <v>314</v>
      </c>
      <c r="C13" s="96" t="s">
        <v>375</v>
      </c>
      <c r="D13" s="67" t="s">
        <v>290</v>
      </c>
      <c r="E13" s="85">
        <v>1</v>
      </c>
      <c r="F13" s="37">
        <v>16.28</v>
      </c>
      <c r="G13" s="87"/>
      <c r="H13" s="88" t="s">
        <v>383</v>
      </c>
    </row>
    <row r="14" ht="27" spans="1:8">
      <c r="A14" s="40">
        <v>9</v>
      </c>
      <c r="B14" s="84" t="s">
        <v>314</v>
      </c>
      <c r="C14" s="96" t="s">
        <v>375</v>
      </c>
      <c r="D14" s="67" t="s">
        <v>290</v>
      </c>
      <c r="E14" s="85">
        <v>2</v>
      </c>
      <c r="F14" s="37">
        <v>16.28</v>
      </c>
      <c r="G14" s="87"/>
      <c r="H14" s="88" t="s">
        <v>384</v>
      </c>
    </row>
    <row r="15" ht="27" spans="1:8">
      <c r="A15" s="40">
        <v>10</v>
      </c>
      <c r="B15" s="84" t="s">
        <v>314</v>
      </c>
      <c r="C15" s="96" t="s">
        <v>375</v>
      </c>
      <c r="D15" s="67" t="s">
        <v>290</v>
      </c>
      <c r="E15" s="85">
        <v>1</v>
      </c>
      <c r="F15" s="37">
        <v>16.28</v>
      </c>
      <c r="G15" s="87"/>
      <c r="H15" s="88" t="s">
        <v>385</v>
      </c>
    </row>
    <row r="16" ht="27" spans="1:8">
      <c r="A16" s="99">
        <v>11</v>
      </c>
      <c r="B16" s="84" t="s">
        <v>314</v>
      </c>
      <c r="C16" s="100" t="s">
        <v>375</v>
      </c>
      <c r="D16" s="67" t="s">
        <v>290</v>
      </c>
      <c r="E16" s="101">
        <v>3</v>
      </c>
      <c r="F16" s="102">
        <v>16.28</v>
      </c>
      <c r="G16" s="103"/>
      <c r="H16" s="88" t="s">
        <v>195</v>
      </c>
    </row>
    <row r="17" ht="15" spans="1:8">
      <c r="A17" s="75" t="s">
        <v>67</v>
      </c>
      <c r="B17" s="76"/>
      <c r="C17" s="76"/>
      <c r="D17" s="76"/>
      <c r="E17" s="76"/>
      <c r="F17" s="76"/>
      <c r="G17" s="104"/>
      <c r="H17" s="105"/>
    </row>
    <row r="18" spans="1:7">
      <c r="A18" s="65" t="s">
        <v>209</v>
      </c>
      <c r="B18" s="65"/>
      <c r="C18" s="65"/>
      <c r="D18" s="65"/>
      <c r="E18" s="65"/>
      <c r="F18" s="65"/>
      <c r="G18" s="65"/>
    </row>
  </sheetData>
  <mergeCells count="13">
    <mergeCell ref="A1:G1"/>
    <mergeCell ref="A2:G2"/>
    <mergeCell ref="F3:G3"/>
    <mergeCell ref="A17:F17"/>
    <mergeCell ref="A18:G18"/>
    <mergeCell ref="A3:A5"/>
    <mergeCell ref="B3:B5"/>
    <mergeCell ref="C3:C5"/>
    <mergeCell ref="D3:D5"/>
    <mergeCell ref="E3:E5"/>
    <mergeCell ref="F4:F5"/>
    <mergeCell ref="G4:G5"/>
    <mergeCell ref="H3:H5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zoomScale="80" zoomScaleNormal="80" workbookViewId="0">
      <selection activeCell="A2" sqref="A2:G2"/>
    </sheetView>
  </sheetViews>
  <sheetFormatPr defaultColWidth="8.8" defaultRowHeight="14.25" outlineLevelCol="6"/>
  <cols>
    <col min="1" max="1" width="5.125" style="25" customWidth="1"/>
    <col min="2" max="2" width="8.8" style="25"/>
    <col min="3" max="3" width="43.625" style="25" customWidth="1"/>
    <col min="4" max="16384" width="8.8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386</v>
      </c>
      <c r="B2" s="28"/>
      <c r="C2" s="28"/>
      <c r="D2" s="28"/>
      <c r="E2" s="28"/>
      <c r="F2" s="28"/>
      <c r="G2" s="28"/>
    </row>
    <row r="3" spans="1:7">
      <c r="A3" s="29" t="s">
        <v>4</v>
      </c>
      <c r="B3" s="30" t="s">
        <v>6</v>
      </c>
      <c r="C3" s="30" t="s">
        <v>7</v>
      </c>
      <c r="D3" s="30" t="s">
        <v>162</v>
      </c>
      <c r="E3" s="30" t="s">
        <v>9</v>
      </c>
      <c r="F3" s="30" t="s">
        <v>163</v>
      </c>
      <c r="G3" s="78"/>
    </row>
    <row r="4" spans="1:7">
      <c r="A4" s="35"/>
      <c r="B4" s="36"/>
      <c r="C4" s="36"/>
      <c r="D4" s="36"/>
      <c r="E4" s="36"/>
      <c r="F4" s="37" t="s">
        <v>11</v>
      </c>
      <c r="G4" s="32" t="s">
        <v>164</v>
      </c>
    </row>
    <row r="5" spans="1:7">
      <c r="A5" s="35"/>
      <c r="B5" s="36"/>
      <c r="C5" s="36"/>
      <c r="D5" s="36"/>
      <c r="E5" s="36"/>
      <c r="F5" s="37"/>
      <c r="G5" s="32"/>
    </row>
    <row r="6" ht="41" customHeight="1" spans="1:7">
      <c r="A6" s="35">
        <v>1</v>
      </c>
      <c r="B6" s="79" t="s">
        <v>212</v>
      </c>
      <c r="C6" s="80" t="s">
        <v>387</v>
      </c>
      <c r="D6" s="81" t="s">
        <v>214</v>
      </c>
      <c r="E6" s="68">
        <v>1</v>
      </c>
      <c r="F6" s="82">
        <v>88.72</v>
      </c>
      <c r="G6" s="46"/>
    </row>
    <row r="7" ht="55.5" spans="1:7">
      <c r="A7" s="35">
        <v>2</v>
      </c>
      <c r="B7" s="79" t="s">
        <v>388</v>
      </c>
      <c r="C7" s="80" t="s">
        <v>389</v>
      </c>
      <c r="D7" s="81" t="s">
        <v>295</v>
      </c>
      <c r="E7" s="68">
        <v>2</v>
      </c>
      <c r="F7" s="83">
        <v>1047.83</v>
      </c>
      <c r="G7" s="46"/>
    </row>
    <row r="8" ht="15" spans="1:7">
      <c r="A8" s="75" t="s">
        <v>67</v>
      </c>
      <c r="B8" s="76"/>
      <c r="C8" s="76"/>
      <c r="D8" s="76"/>
      <c r="E8" s="76"/>
      <c r="F8" s="76"/>
      <c r="G8" s="77"/>
    </row>
    <row r="9" spans="1:7">
      <c r="A9" s="65" t="s">
        <v>209</v>
      </c>
      <c r="B9" s="65"/>
      <c r="C9" s="65"/>
      <c r="D9" s="65"/>
      <c r="E9" s="65"/>
      <c r="F9" s="65"/>
      <c r="G9" s="65"/>
    </row>
  </sheetData>
  <mergeCells count="12">
    <mergeCell ref="A1:G1"/>
    <mergeCell ref="A2:G2"/>
    <mergeCell ref="F3:G3"/>
    <mergeCell ref="A8:F8"/>
    <mergeCell ref="A9:G9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2" sqref="A2:G2"/>
    </sheetView>
  </sheetViews>
  <sheetFormatPr defaultColWidth="9" defaultRowHeight="14.25" outlineLevelCol="6"/>
  <cols>
    <col min="1" max="1" width="4.125" style="25" customWidth="1"/>
    <col min="2" max="2" width="8.25" style="25" customWidth="1"/>
    <col min="3" max="3" width="20.625" style="25" customWidth="1"/>
    <col min="4" max="16384" width="9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390</v>
      </c>
      <c r="B2" s="28"/>
      <c r="C2" s="28"/>
      <c r="D2" s="28"/>
      <c r="E2" s="28"/>
      <c r="F2" s="28"/>
      <c r="G2" s="28"/>
    </row>
    <row r="3" spans="1:7">
      <c r="A3" s="29" t="s">
        <v>4</v>
      </c>
      <c r="B3" s="30" t="s">
        <v>6</v>
      </c>
      <c r="C3" s="30" t="s">
        <v>7</v>
      </c>
      <c r="D3" s="30" t="s">
        <v>162</v>
      </c>
      <c r="E3" s="31" t="s">
        <v>9</v>
      </c>
      <c r="F3" s="32" t="s">
        <v>163</v>
      </c>
      <c r="G3" s="32"/>
    </row>
    <row r="4" spans="1:7">
      <c r="A4" s="35"/>
      <c r="B4" s="36"/>
      <c r="C4" s="36"/>
      <c r="D4" s="36"/>
      <c r="E4" s="37"/>
      <c r="F4" s="32" t="s">
        <v>11</v>
      </c>
      <c r="G4" s="32" t="s">
        <v>164</v>
      </c>
    </row>
    <row r="5" spans="1:7">
      <c r="A5" s="35"/>
      <c r="B5" s="36"/>
      <c r="C5" s="36"/>
      <c r="D5" s="36"/>
      <c r="E5" s="37"/>
      <c r="F5" s="32"/>
      <c r="G5" s="32"/>
    </row>
    <row r="6" ht="65" customHeight="1" spans="1:7">
      <c r="A6" s="40">
        <v>1</v>
      </c>
      <c r="B6" s="66" t="s">
        <v>391</v>
      </c>
      <c r="C6" s="66" t="s">
        <v>392</v>
      </c>
      <c r="D6" s="67" t="s">
        <v>214</v>
      </c>
      <c r="E6" s="68">
        <v>1</v>
      </c>
      <c r="F6" s="69">
        <v>88.72</v>
      </c>
      <c r="G6" s="70"/>
    </row>
    <row r="7" ht="48" spans="1:7">
      <c r="A7" s="40">
        <v>2</v>
      </c>
      <c r="B7" s="71" t="s">
        <v>296</v>
      </c>
      <c r="C7" s="71" t="s">
        <v>393</v>
      </c>
      <c r="D7" s="72" t="s">
        <v>36</v>
      </c>
      <c r="E7" s="73">
        <v>1.51</v>
      </c>
      <c r="F7" s="74">
        <v>565.08</v>
      </c>
      <c r="G7" s="70"/>
    </row>
    <row r="8" ht="15" spans="1:7">
      <c r="A8" s="75" t="s">
        <v>67</v>
      </c>
      <c r="B8" s="76"/>
      <c r="C8" s="76"/>
      <c r="D8" s="76"/>
      <c r="E8" s="76"/>
      <c r="F8" s="76"/>
      <c r="G8" s="77"/>
    </row>
    <row r="9" spans="1:7">
      <c r="A9" s="65" t="s">
        <v>209</v>
      </c>
      <c r="B9" s="65"/>
      <c r="C9" s="65"/>
      <c r="D9" s="65"/>
      <c r="E9" s="65"/>
      <c r="F9" s="65"/>
      <c r="G9" s="65"/>
    </row>
  </sheetData>
  <mergeCells count="12">
    <mergeCell ref="A1:G1"/>
    <mergeCell ref="A2:G2"/>
    <mergeCell ref="F3:G3"/>
    <mergeCell ref="A8:F8"/>
    <mergeCell ref="A9:G9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workbookViewId="0">
      <selection activeCell="A2" sqref="A2:G2"/>
    </sheetView>
  </sheetViews>
  <sheetFormatPr defaultColWidth="9" defaultRowHeight="14.25" outlineLevelCol="7"/>
  <cols>
    <col min="1" max="2" width="9" style="25"/>
    <col min="3" max="3" width="20" style="25" customWidth="1"/>
    <col min="4" max="16384" width="9" style="25"/>
  </cols>
  <sheetData>
    <row r="1" ht="25.5" spans="1:7">
      <c r="A1" s="26" t="s">
        <v>0</v>
      </c>
      <c r="B1" s="26"/>
      <c r="C1" s="26"/>
      <c r="D1" s="26"/>
      <c r="E1" s="26"/>
      <c r="F1" s="27"/>
      <c r="G1" s="27"/>
    </row>
    <row r="2" ht="15" spans="1:7">
      <c r="A2" s="28" t="s">
        <v>394</v>
      </c>
      <c r="B2" s="28"/>
      <c r="C2" s="28"/>
      <c r="D2" s="28"/>
      <c r="E2" s="28"/>
      <c r="F2" s="28"/>
      <c r="G2" s="28"/>
    </row>
    <row r="3" spans="1:8">
      <c r="A3" s="29" t="s">
        <v>4</v>
      </c>
      <c r="B3" s="30" t="s">
        <v>6</v>
      </c>
      <c r="C3" s="30" t="s">
        <v>7</v>
      </c>
      <c r="D3" s="30" t="s">
        <v>162</v>
      </c>
      <c r="E3" s="31" t="s">
        <v>9</v>
      </c>
      <c r="F3" s="32" t="s">
        <v>163</v>
      </c>
      <c r="G3" s="33"/>
      <c r="H3" s="34" t="s">
        <v>76</v>
      </c>
    </row>
    <row r="4" spans="1:8">
      <c r="A4" s="35"/>
      <c r="B4" s="36"/>
      <c r="C4" s="36"/>
      <c r="D4" s="36"/>
      <c r="E4" s="37"/>
      <c r="F4" s="32" t="s">
        <v>11</v>
      </c>
      <c r="G4" s="33" t="s">
        <v>164</v>
      </c>
      <c r="H4" s="38"/>
    </row>
    <row r="5" spans="1:8">
      <c r="A5" s="35"/>
      <c r="B5" s="36"/>
      <c r="C5" s="36"/>
      <c r="D5" s="36"/>
      <c r="E5" s="37"/>
      <c r="F5" s="32"/>
      <c r="G5" s="33"/>
      <c r="H5" s="39"/>
    </row>
    <row r="6" spans="1:8">
      <c r="A6" s="40">
        <v>1</v>
      </c>
      <c r="B6" s="41" t="s">
        <v>304</v>
      </c>
      <c r="C6" s="42" t="s">
        <v>305</v>
      </c>
      <c r="D6" s="43" t="s">
        <v>303</v>
      </c>
      <c r="E6" s="44">
        <f t="shared" ref="E6:E10" si="0">E7*0.13</f>
        <v>7.9586</v>
      </c>
      <c r="F6" s="45">
        <v>4.15</v>
      </c>
      <c r="G6" s="46"/>
      <c r="H6" s="47">
        <v>10302</v>
      </c>
    </row>
    <row r="7" ht="22.5" spans="1:8">
      <c r="A7" s="40">
        <v>2</v>
      </c>
      <c r="B7" s="41" t="s">
        <v>306</v>
      </c>
      <c r="C7" s="42" t="s">
        <v>307</v>
      </c>
      <c r="D7" s="43" t="s">
        <v>303</v>
      </c>
      <c r="E7" s="44">
        <v>61.22</v>
      </c>
      <c r="F7" s="45">
        <v>17.04</v>
      </c>
      <c r="G7" s="46"/>
      <c r="H7" s="48"/>
    </row>
    <row r="8" spans="1:8">
      <c r="A8" s="40">
        <v>3</v>
      </c>
      <c r="B8" s="41" t="s">
        <v>304</v>
      </c>
      <c r="C8" s="42" t="s">
        <v>305</v>
      </c>
      <c r="D8" s="43" t="s">
        <v>303</v>
      </c>
      <c r="E8" s="44">
        <f t="shared" si="0"/>
        <v>7.9586</v>
      </c>
      <c r="F8" s="45">
        <v>4.15</v>
      </c>
      <c r="G8" s="46"/>
      <c r="H8" s="47">
        <v>10304</v>
      </c>
    </row>
    <row r="9" ht="22.5" spans="1:8">
      <c r="A9" s="40">
        <v>4</v>
      </c>
      <c r="B9" s="41" t="s">
        <v>306</v>
      </c>
      <c r="C9" s="42" t="s">
        <v>307</v>
      </c>
      <c r="D9" s="43" t="s">
        <v>303</v>
      </c>
      <c r="E9" s="44">
        <v>61.22</v>
      </c>
      <c r="F9" s="45">
        <v>17.04</v>
      </c>
      <c r="G9" s="46"/>
      <c r="H9" s="48"/>
    </row>
    <row r="10" spans="1:8">
      <c r="A10" s="40">
        <v>5</v>
      </c>
      <c r="B10" s="41" t="s">
        <v>304</v>
      </c>
      <c r="C10" s="42" t="s">
        <v>305</v>
      </c>
      <c r="D10" s="43" t="s">
        <v>303</v>
      </c>
      <c r="E10" s="44">
        <f t="shared" si="0"/>
        <v>7.9586</v>
      </c>
      <c r="F10" s="45">
        <v>4.15</v>
      </c>
      <c r="G10" s="49"/>
      <c r="H10" s="47">
        <v>10308</v>
      </c>
    </row>
    <row r="11" ht="22.5" spans="1:8">
      <c r="A11" s="40">
        <v>6</v>
      </c>
      <c r="B11" s="41" t="s">
        <v>306</v>
      </c>
      <c r="C11" s="42" t="s">
        <v>307</v>
      </c>
      <c r="D11" s="43" t="s">
        <v>303</v>
      </c>
      <c r="E11" s="44">
        <v>61.22</v>
      </c>
      <c r="F11" s="45">
        <v>17.04</v>
      </c>
      <c r="G11" s="49"/>
      <c r="H11" s="48"/>
    </row>
    <row r="12" spans="1:8">
      <c r="A12" s="40">
        <v>7</v>
      </c>
      <c r="B12" s="41" t="s">
        <v>304</v>
      </c>
      <c r="C12" s="42" t="s">
        <v>305</v>
      </c>
      <c r="D12" s="43" t="s">
        <v>303</v>
      </c>
      <c r="E12" s="44">
        <f t="shared" ref="E12:E16" si="1">E13*0.13</f>
        <v>7.9586</v>
      </c>
      <c r="F12" s="45">
        <v>4.15</v>
      </c>
      <c r="G12" s="49"/>
      <c r="H12" s="47">
        <v>10427</v>
      </c>
    </row>
    <row r="13" ht="22.5" spans="1:8">
      <c r="A13" s="40">
        <v>8</v>
      </c>
      <c r="B13" s="41" t="s">
        <v>306</v>
      </c>
      <c r="C13" s="42" t="s">
        <v>307</v>
      </c>
      <c r="D13" s="43" t="s">
        <v>303</v>
      </c>
      <c r="E13" s="44">
        <v>61.22</v>
      </c>
      <c r="F13" s="45">
        <v>17.04</v>
      </c>
      <c r="G13" s="49"/>
      <c r="H13" s="48"/>
    </row>
    <row r="14" spans="1:8">
      <c r="A14" s="40">
        <v>9</v>
      </c>
      <c r="B14" s="41" t="s">
        <v>304</v>
      </c>
      <c r="C14" s="42" t="s">
        <v>305</v>
      </c>
      <c r="D14" s="43" t="s">
        <v>303</v>
      </c>
      <c r="E14" s="44">
        <f t="shared" si="1"/>
        <v>7.9586</v>
      </c>
      <c r="F14" s="45">
        <v>4.15</v>
      </c>
      <c r="G14" s="49"/>
      <c r="H14" s="47">
        <v>10510</v>
      </c>
    </row>
    <row r="15" ht="22.5" spans="1:8">
      <c r="A15" s="40">
        <v>10</v>
      </c>
      <c r="B15" s="41" t="s">
        <v>306</v>
      </c>
      <c r="C15" s="42" t="s">
        <v>307</v>
      </c>
      <c r="D15" s="43" t="s">
        <v>303</v>
      </c>
      <c r="E15" s="44">
        <v>61.22</v>
      </c>
      <c r="F15" s="45">
        <v>17.04</v>
      </c>
      <c r="G15" s="49"/>
      <c r="H15" s="48"/>
    </row>
    <row r="16" spans="1:8">
      <c r="A16" s="40">
        <v>11</v>
      </c>
      <c r="B16" s="41" t="s">
        <v>304</v>
      </c>
      <c r="C16" s="42" t="s">
        <v>305</v>
      </c>
      <c r="D16" s="43" t="s">
        <v>303</v>
      </c>
      <c r="E16" s="44">
        <f t="shared" si="1"/>
        <v>7.9586</v>
      </c>
      <c r="F16" s="45">
        <v>4.15</v>
      </c>
      <c r="G16" s="49"/>
      <c r="H16" s="47">
        <v>10522</v>
      </c>
    </row>
    <row r="17" ht="22.5" spans="1:8">
      <c r="A17" s="40">
        <v>12</v>
      </c>
      <c r="B17" s="41" t="s">
        <v>306</v>
      </c>
      <c r="C17" s="42" t="s">
        <v>307</v>
      </c>
      <c r="D17" s="43" t="s">
        <v>303</v>
      </c>
      <c r="E17" s="44">
        <v>61.22</v>
      </c>
      <c r="F17" s="45">
        <v>17.04</v>
      </c>
      <c r="G17" s="49"/>
      <c r="H17" s="48"/>
    </row>
    <row r="18" spans="1:8">
      <c r="A18" s="40">
        <v>13</v>
      </c>
      <c r="B18" s="41" t="s">
        <v>304</v>
      </c>
      <c r="C18" s="42" t="s">
        <v>305</v>
      </c>
      <c r="D18" s="43" t="s">
        <v>303</v>
      </c>
      <c r="E18" s="44">
        <f t="shared" ref="E18:E22" si="2">E19*0.13</f>
        <v>7.9586</v>
      </c>
      <c r="F18" s="45">
        <v>4.15</v>
      </c>
      <c r="G18" s="49"/>
      <c r="H18" s="47">
        <v>10533</v>
      </c>
    </row>
    <row r="19" ht="22.5" spans="1:8">
      <c r="A19" s="40">
        <v>14</v>
      </c>
      <c r="B19" s="41" t="s">
        <v>306</v>
      </c>
      <c r="C19" s="42" t="s">
        <v>307</v>
      </c>
      <c r="D19" s="43" t="s">
        <v>303</v>
      </c>
      <c r="E19" s="44">
        <v>61.22</v>
      </c>
      <c r="F19" s="45">
        <v>17.04</v>
      </c>
      <c r="G19" s="49"/>
      <c r="H19" s="48"/>
    </row>
    <row r="20" spans="1:8">
      <c r="A20" s="40">
        <v>15</v>
      </c>
      <c r="B20" s="41" t="s">
        <v>304</v>
      </c>
      <c r="C20" s="42" t="s">
        <v>305</v>
      </c>
      <c r="D20" s="43" t="s">
        <v>303</v>
      </c>
      <c r="E20" s="44">
        <f t="shared" si="2"/>
        <v>7.9586</v>
      </c>
      <c r="F20" s="45">
        <v>4.15</v>
      </c>
      <c r="G20" s="49"/>
      <c r="H20" s="47">
        <v>10704</v>
      </c>
    </row>
    <row r="21" ht="22.5" spans="1:8">
      <c r="A21" s="40">
        <v>16</v>
      </c>
      <c r="B21" s="41" t="s">
        <v>306</v>
      </c>
      <c r="C21" s="42" t="s">
        <v>307</v>
      </c>
      <c r="D21" s="43" t="s">
        <v>303</v>
      </c>
      <c r="E21" s="44">
        <v>61.22</v>
      </c>
      <c r="F21" s="45">
        <v>17.04</v>
      </c>
      <c r="G21" s="49"/>
      <c r="H21" s="48"/>
    </row>
    <row r="22" spans="1:8">
      <c r="A22" s="40">
        <v>17</v>
      </c>
      <c r="B22" s="41" t="s">
        <v>304</v>
      </c>
      <c r="C22" s="42" t="s">
        <v>305</v>
      </c>
      <c r="D22" s="43" t="s">
        <v>303</v>
      </c>
      <c r="E22" s="44">
        <f t="shared" si="2"/>
        <v>7.9586</v>
      </c>
      <c r="F22" s="45">
        <v>4.15</v>
      </c>
      <c r="G22" s="49"/>
      <c r="H22" s="47">
        <v>10705</v>
      </c>
    </row>
    <row r="23" ht="22.5" spans="1:8">
      <c r="A23" s="40">
        <v>18</v>
      </c>
      <c r="B23" s="41" t="s">
        <v>306</v>
      </c>
      <c r="C23" s="42" t="s">
        <v>307</v>
      </c>
      <c r="D23" s="43" t="s">
        <v>303</v>
      </c>
      <c r="E23" s="44">
        <v>61.22</v>
      </c>
      <c r="F23" s="45">
        <v>17.04</v>
      </c>
      <c r="G23" s="49"/>
      <c r="H23" s="48"/>
    </row>
    <row r="24" spans="1:8">
      <c r="A24" s="40">
        <v>19</v>
      </c>
      <c r="B24" s="41" t="s">
        <v>304</v>
      </c>
      <c r="C24" s="42" t="s">
        <v>305</v>
      </c>
      <c r="D24" s="43" t="s">
        <v>303</v>
      </c>
      <c r="E24" s="44">
        <f t="shared" ref="E24:E28" si="3">E25*0.13</f>
        <v>7.9586</v>
      </c>
      <c r="F24" s="45">
        <v>4.15</v>
      </c>
      <c r="G24" s="49"/>
      <c r="H24" s="47">
        <v>10710</v>
      </c>
    </row>
    <row r="25" ht="22.5" spans="1:8">
      <c r="A25" s="40">
        <v>20</v>
      </c>
      <c r="B25" s="41" t="s">
        <v>306</v>
      </c>
      <c r="C25" s="42" t="s">
        <v>307</v>
      </c>
      <c r="D25" s="43" t="s">
        <v>303</v>
      </c>
      <c r="E25" s="44">
        <v>61.22</v>
      </c>
      <c r="F25" s="45">
        <v>17.04</v>
      </c>
      <c r="G25" s="49"/>
      <c r="H25" s="48"/>
    </row>
    <row r="26" spans="1:8">
      <c r="A26" s="40">
        <v>21</v>
      </c>
      <c r="B26" s="41" t="s">
        <v>304</v>
      </c>
      <c r="C26" s="42" t="s">
        <v>305</v>
      </c>
      <c r="D26" s="43" t="s">
        <v>303</v>
      </c>
      <c r="E26" s="44">
        <f t="shared" si="3"/>
        <v>7.9586</v>
      </c>
      <c r="F26" s="45">
        <v>4.15</v>
      </c>
      <c r="G26" s="49"/>
      <c r="H26" s="47">
        <v>10712</v>
      </c>
    </row>
    <row r="27" ht="22.5" spans="1:8">
      <c r="A27" s="40">
        <v>22</v>
      </c>
      <c r="B27" s="41" t="s">
        <v>306</v>
      </c>
      <c r="C27" s="42" t="s">
        <v>307</v>
      </c>
      <c r="D27" s="43" t="s">
        <v>303</v>
      </c>
      <c r="E27" s="44">
        <v>61.22</v>
      </c>
      <c r="F27" s="45">
        <v>17.04</v>
      </c>
      <c r="G27" s="49"/>
      <c r="H27" s="48"/>
    </row>
    <row r="28" spans="1:8">
      <c r="A28" s="40">
        <v>23</v>
      </c>
      <c r="B28" s="41" t="s">
        <v>304</v>
      </c>
      <c r="C28" s="42" t="s">
        <v>305</v>
      </c>
      <c r="D28" s="43" t="s">
        <v>303</v>
      </c>
      <c r="E28" s="44">
        <f t="shared" si="3"/>
        <v>7.9586</v>
      </c>
      <c r="F28" s="45">
        <v>4.15</v>
      </c>
      <c r="G28" s="49"/>
      <c r="H28" s="47">
        <v>10715</v>
      </c>
    </row>
    <row r="29" ht="22.5" spans="1:8">
      <c r="A29" s="40">
        <v>24</v>
      </c>
      <c r="B29" s="41" t="s">
        <v>306</v>
      </c>
      <c r="C29" s="42" t="s">
        <v>307</v>
      </c>
      <c r="D29" s="43" t="s">
        <v>303</v>
      </c>
      <c r="E29" s="44">
        <v>61.22</v>
      </c>
      <c r="F29" s="45">
        <v>17.04</v>
      </c>
      <c r="G29" s="49"/>
      <c r="H29" s="48"/>
    </row>
    <row r="30" spans="1:8">
      <c r="A30" s="40">
        <v>25</v>
      </c>
      <c r="B30" s="41" t="s">
        <v>304</v>
      </c>
      <c r="C30" s="42" t="s">
        <v>305</v>
      </c>
      <c r="D30" s="43" t="s">
        <v>303</v>
      </c>
      <c r="E30" s="44">
        <f t="shared" ref="E30:E34" si="4">E31*0.13</f>
        <v>7.9586</v>
      </c>
      <c r="F30" s="45">
        <v>4.15</v>
      </c>
      <c r="G30" s="49"/>
      <c r="H30" s="47">
        <v>10804</v>
      </c>
    </row>
    <row r="31" ht="22.5" spans="1:8">
      <c r="A31" s="40">
        <v>26</v>
      </c>
      <c r="B31" s="50" t="s">
        <v>306</v>
      </c>
      <c r="C31" s="51" t="s">
        <v>307</v>
      </c>
      <c r="D31" s="52" t="s">
        <v>303</v>
      </c>
      <c r="E31" s="53">
        <v>61.22</v>
      </c>
      <c r="F31" s="54">
        <v>17.04</v>
      </c>
      <c r="G31" s="49"/>
      <c r="H31" s="47"/>
    </row>
    <row r="32" spans="1:8">
      <c r="A32" s="40">
        <v>27</v>
      </c>
      <c r="B32" s="55" t="s">
        <v>304</v>
      </c>
      <c r="C32" s="56" t="s">
        <v>305</v>
      </c>
      <c r="D32" s="57" t="s">
        <v>303</v>
      </c>
      <c r="E32" s="58">
        <f t="shared" si="4"/>
        <v>7.9586</v>
      </c>
      <c r="F32" s="59">
        <v>4.15</v>
      </c>
      <c r="G32" s="49"/>
      <c r="H32" s="60">
        <v>10807</v>
      </c>
    </row>
    <row r="33" ht="22.5" spans="1:8">
      <c r="A33" s="40">
        <v>28</v>
      </c>
      <c r="B33" s="55" t="s">
        <v>306</v>
      </c>
      <c r="C33" s="56" t="s">
        <v>307</v>
      </c>
      <c r="D33" s="57" t="s">
        <v>303</v>
      </c>
      <c r="E33" s="58">
        <v>61.22</v>
      </c>
      <c r="F33" s="59">
        <v>17.04</v>
      </c>
      <c r="G33" s="49"/>
      <c r="H33" s="60"/>
    </row>
    <row r="34" spans="1:8">
      <c r="A34" s="40">
        <v>29</v>
      </c>
      <c r="B34" s="55" t="s">
        <v>304</v>
      </c>
      <c r="C34" s="56" t="s">
        <v>305</v>
      </c>
      <c r="D34" s="57" t="s">
        <v>303</v>
      </c>
      <c r="E34" s="58">
        <f t="shared" si="4"/>
        <v>7.9586</v>
      </c>
      <c r="F34" s="59">
        <v>4.15</v>
      </c>
      <c r="G34" s="49"/>
      <c r="H34" s="60">
        <v>10808</v>
      </c>
    </row>
    <row r="35" ht="22.5" spans="1:8">
      <c r="A35" s="40">
        <v>30</v>
      </c>
      <c r="B35" s="55" t="s">
        <v>306</v>
      </c>
      <c r="C35" s="56" t="s">
        <v>307</v>
      </c>
      <c r="D35" s="57" t="s">
        <v>303</v>
      </c>
      <c r="E35" s="58">
        <v>61.22</v>
      </c>
      <c r="F35" s="59">
        <v>17.04</v>
      </c>
      <c r="G35" s="49"/>
      <c r="H35" s="60"/>
    </row>
    <row r="36" spans="1:8">
      <c r="A36" s="40">
        <v>31</v>
      </c>
      <c r="B36" s="41" t="s">
        <v>304</v>
      </c>
      <c r="C36" s="42" t="s">
        <v>305</v>
      </c>
      <c r="D36" s="43" t="s">
        <v>303</v>
      </c>
      <c r="E36" s="44">
        <f t="shared" ref="E36:E40" si="5">E37*0.13</f>
        <v>7.9586</v>
      </c>
      <c r="F36" s="61">
        <v>4.15</v>
      </c>
      <c r="G36" s="49"/>
      <c r="H36" s="47">
        <v>10818</v>
      </c>
    </row>
    <row r="37" ht="22.5" spans="1:8">
      <c r="A37" s="40">
        <v>32</v>
      </c>
      <c r="B37" s="41" t="s">
        <v>306</v>
      </c>
      <c r="C37" s="42" t="s">
        <v>307</v>
      </c>
      <c r="D37" s="43" t="s">
        <v>303</v>
      </c>
      <c r="E37" s="44">
        <v>61.22</v>
      </c>
      <c r="F37" s="45">
        <v>17.04</v>
      </c>
      <c r="G37" s="49"/>
      <c r="H37" s="48"/>
    </row>
    <row r="38" spans="1:8">
      <c r="A38" s="40">
        <v>33</v>
      </c>
      <c r="B38" s="41" t="s">
        <v>304</v>
      </c>
      <c r="C38" s="42" t="s">
        <v>305</v>
      </c>
      <c r="D38" s="43" t="s">
        <v>303</v>
      </c>
      <c r="E38" s="44">
        <f t="shared" si="5"/>
        <v>7.9586</v>
      </c>
      <c r="F38" s="45">
        <v>4.15</v>
      </c>
      <c r="G38" s="49"/>
      <c r="H38" s="47">
        <v>10824</v>
      </c>
    </row>
    <row r="39" ht="22.5" spans="1:8">
      <c r="A39" s="40">
        <v>34</v>
      </c>
      <c r="B39" s="41" t="s">
        <v>306</v>
      </c>
      <c r="C39" s="42" t="s">
        <v>307</v>
      </c>
      <c r="D39" s="43" t="s">
        <v>303</v>
      </c>
      <c r="E39" s="44">
        <v>61.22</v>
      </c>
      <c r="F39" s="45">
        <v>17.04</v>
      </c>
      <c r="G39" s="49"/>
      <c r="H39" s="48"/>
    </row>
    <row r="40" spans="1:8">
      <c r="A40" s="40">
        <v>35</v>
      </c>
      <c r="B40" s="41" t="s">
        <v>304</v>
      </c>
      <c r="C40" s="42" t="s">
        <v>305</v>
      </c>
      <c r="D40" s="43" t="s">
        <v>303</v>
      </c>
      <c r="E40" s="44">
        <f t="shared" si="5"/>
        <v>36.361</v>
      </c>
      <c r="F40" s="45">
        <v>4.15</v>
      </c>
      <c r="G40" s="49"/>
      <c r="H40" s="47" t="s">
        <v>395</v>
      </c>
    </row>
    <row r="41" ht="22.5" spans="1:8">
      <c r="A41" s="40">
        <v>36</v>
      </c>
      <c r="B41" s="41" t="s">
        <v>306</v>
      </c>
      <c r="C41" s="42" t="s">
        <v>307</v>
      </c>
      <c r="D41" s="43" t="s">
        <v>303</v>
      </c>
      <c r="E41" s="44">
        <v>279.7</v>
      </c>
      <c r="F41" s="45">
        <v>17.04</v>
      </c>
      <c r="G41" s="49"/>
      <c r="H41" s="48"/>
    </row>
    <row r="42" spans="1:8">
      <c r="A42" s="40">
        <v>37</v>
      </c>
      <c r="B42" s="41" t="s">
        <v>304</v>
      </c>
      <c r="C42" s="42" t="s">
        <v>305</v>
      </c>
      <c r="D42" s="43" t="s">
        <v>303</v>
      </c>
      <c r="E42" s="44">
        <f t="shared" ref="E42:E46" si="6">E43*0.13</f>
        <v>36.361</v>
      </c>
      <c r="F42" s="45">
        <v>4.15</v>
      </c>
      <c r="G42" s="49"/>
      <c r="H42" s="47" t="s">
        <v>396</v>
      </c>
    </row>
    <row r="43" ht="22.5" spans="1:8">
      <c r="A43" s="40">
        <v>38</v>
      </c>
      <c r="B43" s="41" t="s">
        <v>306</v>
      </c>
      <c r="C43" s="42" t="s">
        <v>307</v>
      </c>
      <c r="D43" s="43" t="s">
        <v>303</v>
      </c>
      <c r="E43" s="44">
        <v>279.7</v>
      </c>
      <c r="F43" s="45">
        <v>17.04</v>
      </c>
      <c r="G43" s="49"/>
      <c r="H43" s="48"/>
    </row>
    <row r="44" spans="1:8">
      <c r="A44" s="40">
        <v>39</v>
      </c>
      <c r="B44" s="41" t="s">
        <v>304</v>
      </c>
      <c r="C44" s="42" t="s">
        <v>305</v>
      </c>
      <c r="D44" s="43" t="s">
        <v>303</v>
      </c>
      <c r="E44" s="44">
        <f t="shared" si="6"/>
        <v>36.361</v>
      </c>
      <c r="F44" s="45">
        <v>4.15</v>
      </c>
      <c r="G44" s="49"/>
      <c r="H44" s="47" t="s">
        <v>397</v>
      </c>
    </row>
    <row r="45" ht="22.5" spans="1:8">
      <c r="A45" s="40">
        <v>40</v>
      </c>
      <c r="B45" s="41" t="s">
        <v>306</v>
      </c>
      <c r="C45" s="42" t="s">
        <v>307</v>
      </c>
      <c r="D45" s="43" t="s">
        <v>303</v>
      </c>
      <c r="E45" s="44">
        <v>279.7</v>
      </c>
      <c r="F45" s="45">
        <v>17.04</v>
      </c>
      <c r="G45" s="49"/>
      <c r="H45" s="48"/>
    </row>
    <row r="46" spans="1:8">
      <c r="A46" s="40">
        <v>41</v>
      </c>
      <c r="B46" s="41" t="s">
        <v>304</v>
      </c>
      <c r="C46" s="42" t="s">
        <v>305</v>
      </c>
      <c r="D46" s="43" t="s">
        <v>303</v>
      </c>
      <c r="E46" s="44">
        <f t="shared" si="6"/>
        <v>36.361</v>
      </c>
      <c r="F46" s="45">
        <v>4.15</v>
      </c>
      <c r="G46" s="49"/>
      <c r="H46" s="47" t="s">
        <v>398</v>
      </c>
    </row>
    <row r="47" ht="22.5" spans="1:8">
      <c r="A47" s="40">
        <v>42</v>
      </c>
      <c r="B47" s="41" t="s">
        <v>306</v>
      </c>
      <c r="C47" s="42" t="s">
        <v>307</v>
      </c>
      <c r="D47" s="43" t="s">
        <v>303</v>
      </c>
      <c r="E47" s="44">
        <v>279.7</v>
      </c>
      <c r="F47" s="45">
        <v>17.04</v>
      </c>
      <c r="G47" s="49"/>
      <c r="H47" s="48"/>
    </row>
    <row r="48" spans="1:8">
      <c r="A48" s="40">
        <v>43</v>
      </c>
      <c r="B48" s="41" t="s">
        <v>304</v>
      </c>
      <c r="C48" s="42" t="s">
        <v>305</v>
      </c>
      <c r="D48" s="43" t="s">
        <v>303</v>
      </c>
      <c r="E48" s="44">
        <f>E49*0.13</f>
        <v>36.361</v>
      </c>
      <c r="F48" s="45">
        <v>4.15</v>
      </c>
      <c r="G48" s="49"/>
      <c r="H48" s="47" t="s">
        <v>399</v>
      </c>
    </row>
    <row r="49" ht="22.5" spans="1:8">
      <c r="A49" s="40">
        <v>44</v>
      </c>
      <c r="B49" s="41" t="s">
        <v>306</v>
      </c>
      <c r="C49" s="42" t="s">
        <v>307</v>
      </c>
      <c r="D49" s="43" t="s">
        <v>303</v>
      </c>
      <c r="E49" s="44">
        <v>279.7</v>
      </c>
      <c r="F49" s="45">
        <v>17.04</v>
      </c>
      <c r="G49" s="49"/>
      <c r="H49" s="48"/>
    </row>
    <row r="50" spans="1:8">
      <c r="A50" s="40">
        <v>45</v>
      </c>
      <c r="B50" s="41" t="s">
        <v>304</v>
      </c>
      <c r="C50" s="42" t="s">
        <v>305</v>
      </c>
      <c r="D50" s="43" t="s">
        <v>303</v>
      </c>
      <c r="E50" s="44">
        <f>E51*0.13</f>
        <v>36.361</v>
      </c>
      <c r="F50" s="45">
        <v>4.15</v>
      </c>
      <c r="G50" s="49"/>
      <c r="H50" s="47" t="s">
        <v>400</v>
      </c>
    </row>
    <row r="51" ht="22.5" spans="1:8">
      <c r="A51" s="40">
        <v>46</v>
      </c>
      <c r="B51" s="41" t="s">
        <v>306</v>
      </c>
      <c r="C51" s="42" t="s">
        <v>307</v>
      </c>
      <c r="D51" s="43" t="s">
        <v>303</v>
      </c>
      <c r="E51" s="44">
        <v>279.7</v>
      </c>
      <c r="F51" s="45">
        <v>17.04</v>
      </c>
      <c r="G51" s="49"/>
      <c r="H51" s="48"/>
    </row>
    <row r="52" spans="1:8">
      <c r="A52" s="62" t="s">
        <v>67</v>
      </c>
      <c r="B52" s="63"/>
      <c r="C52" s="63"/>
      <c r="D52" s="63"/>
      <c r="E52" s="63"/>
      <c r="F52" s="63"/>
      <c r="G52" s="63"/>
      <c r="H52" s="64"/>
    </row>
    <row r="53" spans="1:7">
      <c r="A53" s="65" t="s">
        <v>209</v>
      </c>
      <c r="B53" s="65"/>
      <c r="C53" s="65"/>
      <c r="D53" s="65"/>
      <c r="E53" s="65"/>
      <c r="F53" s="65"/>
      <c r="G53" s="65"/>
    </row>
  </sheetData>
  <mergeCells count="36">
    <mergeCell ref="A1:G1"/>
    <mergeCell ref="A2:G2"/>
    <mergeCell ref="F3:G3"/>
    <mergeCell ref="A52:H52"/>
    <mergeCell ref="A53:G53"/>
    <mergeCell ref="A3:A5"/>
    <mergeCell ref="B3:B5"/>
    <mergeCell ref="C3:C5"/>
    <mergeCell ref="D3:D5"/>
    <mergeCell ref="E3:E5"/>
    <mergeCell ref="F4:F5"/>
    <mergeCell ref="G4:G5"/>
    <mergeCell ref="H3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showGridLines="0" workbookViewId="0">
      <selection activeCell="A1" sqref="A1:H1"/>
    </sheetView>
  </sheetViews>
  <sheetFormatPr defaultColWidth="9" defaultRowHeight="14.25" outlineLevelCol="7"/>
  <cols>
    <col min="1" max="1" width="8.75" customWidth="1"/>
    <col min="2" max="2" width="2.5" customWidth="1"/>
    <col min="3" max="3" width="23.625" customWidth="1"/>
    <col min="4" max="4" width="15.5" customWidth="1"/>
    <col min="5" max="5" width="5" customWidth="1"/>
    <col min="6" max="6" width="10" customWidth="1"/>
    <col min="7" max="7" width="5.75" customWidth="1"/>
    <col min="8" max="8" width="15.875" customWidth="1"/>
  </cols>
  <sheetData>
    <row r="1" ht="30" customHeight="1" spans="1:8">
      <c r="A1" s="1" t="s">
        <v>401</v>
      </c>
      <c r="B1" s="1"/>
      <c r="C1" s="1"/>
      <c r="D1" s="1"/>
      <c r="E1" s="1"/>
      <c r="F1" s="1"/>
      <c r="G1" s="1"/>
      <c r="H1" s="1"/>
    </row>
    <row r="2" ht="46.7" customHeight="1" spans="1:8">
      <c r="A2" s="3" t="s">
        <v>402</v>
      </c>
      <c r="B2" s="3"/>
      <c r="C2" s="3" t="s">
        <v>2</v>
      </c>
      <c r="D2" s="3"/>
      <c r="E2" s="3"/>
      <c r="F2" s="3" t="s">
        <v>70</v>
      </c>
      <c r="G2" s="3"/>
      <c r="H2" s="7" t="s">
        <v>3</v>
      </c>
    </row>
    <row r="3" ht="23.45" customHeight="1" spans="1:8">
      <c r="A3" s="4" t="s">
        <v>4</v>
      </c>
      <c r="B3" s="5" t="s">
        <v>6</v>
      </c>
      <c r="C3" s="6"/>
      <c r="D3" s="4" t="s">
        <v>403</v>
      </c>
      <c r="E3" s="5" t="s">
        <v>404</v>
      </c>
      <c r="F3" s="6"/>
      <c r="G3" s="5" t="s">
        <v>76</v>
      </c>
      <c r="H3" s="6"/>
    </row>
    <row r="4" ht="20.45" customHeight="1" spans="1:8">
      <c r="A4" s="8" t="s">
        <v>18</v>
      </c>
      <c r="B4" s="9" t="s">
        <v>136</v>
      </c>
      <c r="C4" s="10"/>
      <c r="D4" s="14" t="s">
        <v>14</v>
      </c>
      <c r="E4" s="12" t="s">
        <v>14</v>
      </c>
      <c r="F4" s="13"/>
      <c r="G4" s="9" t="s">
        <v>14</v>
      </c>
      <c r="H4" s="10"/>
    </row>
    <row r="5" ht="20.45" customHeight="1" spans="1:8">
      <c r="A5" s="8" t="s">
        <v>23</v>
      </c>
      <c r="B5" s="9" t="s">
        <v>138</v>
      </c>
      <c r="C5" s="10"/>
      <c r="D5" s="17">
        <v>5970</v>
      </c>
      <c r="E5" s="12" t="s">
        <v>14</v>
      </c>
      <c r="F5" s="13"/>
      <c r="G5" s="9" t="s">
        <v>14</v>
      </c>
      <c r="H5" s="10"/>
    </row>
    <row r="6" ht="20.45" customHeight="1" spans="1:8">
      <c r="A6" s="8" t="s">
        <v>86</v>
      </c>
      <c r="B6" s="9" t="s">
        <v>405</v>
      </c>
      <c r="C6" s="10"/>
      <c r="D6" s="14" t="s">
        <v>14</v>
      </c>
      <c r="E6" s="12" t="s">
        <v>14</v>
      </c>
      <c r="F6" s="13"/>
      <c r="G6" s="9" t="s">
        <v>14</v>
      </c>
      <c r="H6" s="10"/>
    </row>
    <row r="7" ht="20.45" customHeight="1" spans="1:8">
      <c r="A7" s="8" t="s">
        <v>90</v>
      </c>
      <c r="B7" s="9" t="s">
        <v>406</v>
      </c>
      <c r="C7" s="10"/>
      <c r="D7" s="17">
        <v>5970</v>
      </c>
      <c r="E7" s="12" t="s">
        <v>14</v>
      </c>
      <c r="F7" s="13"/>
      <c r="G7" s="9" t="s">
        <v>14</v>
      </c>
      <c r="H7" s="10"/>
    </row>
    <row r="8" ht="20.45" customHeight="1" spans="1:8">
      <c r="A8" s="8" t="s">
        <v>27</v>
      </c>
      <c r="B8" s="9" t="s">
        <v>140</v>
      </c>
      <c r="C8" s="10"/>
      <c r="D8" s="14" t="s">
        <v>14</v>
      </c>
      <c r="E8" s="12" t="s">
        <v>14</v>
      </c>
      <c r="F8" s="13"/>
      <c r="G8" s="9" t="s">
        <v>14</v>
      </c>
      <c r="H8" s="10"/>
    </row>
    <row r="9" ht="20.45" customHeight="1" spans="1:8">
      <c r="A9" s="8" t="s">
        <v>30</v>
      </c>
      <c r="B9" s="9" t="s">
        <v>142</v>
      </c>
      <c r="C9" s="10"/>
      <c r="D9" s="14" t="s">
        <v>14</v>
      </c>
      <c r="E9" s="12" t="s">
        <v>14</v>
      </c>
      <c r="F9" s="13"/>
      <c r="G9" s="9" t="s">
        <v>14</v>
      </c>
      <c r="H9" s="10"/>
    </row>
    <row r="10" ht="20.45" customHeight="1" spans="1:8">
      <c r="A10" s="8" t="s">
        <v>33</v>
      </c>
      <c r="B10" s="9" t="s">
        <v>150</v>
      </c>
      <c r="C10" s="10"/>
      <c r="D10" s="14" t="s">
        <v>14</v>
      </c>
      <c r="E10" s="12" t="s">
        <v>14</v>
      </c>
      <c r="F10" s="13"/>
      <c r="G10" s="9" t="s">
        <v>14</v>
      </c>
      <c r="H10" s="10"/>
    </row>
    <row r="11" ht="20.45" customHeight="1" spans="1:8">
      <c r="A11" s="8" t="s">
        <v>37</v>
      </c>
      <c r="B11" s="9" t="s">
        <v>152</v>
      </c>
      <c r="C11" s="10"/>
      <c r="D11" s="14" t="s">
        <v>14</v>
      </c>
      <c r="E11" s="12" t="s">
        <v>14</v>
      </c>
      <c r="F11" s="13"/>
      <c r="G11" s="9" t="s">
        <v>14</v>
      </c>
      <c r="H11" s="10"/>
    </row>
    <row r="12" ht="26.45" customHeight="1" spans="1:8">
      <c r="A12" s="8" t="s">
        <v>40</v>
      </c>
      <c r="B12" s="9" t="s">
        <v>144</v>
      </c>
      <c r="C12" s="10"/>
      <c r="D12" s="14" t="s">
        <v>14</v>
      </c>
      <c r="E12" s="12" t="s">
        <v>14</v>
      </c>
      <c r="F12" s="13"/>
      <c r="G12" s="9" t="s">
        <v>407</v>
      </c>
      <c r="H12" s="10"/>
    </row>
    <row r="13" ht="37.35" customHeight="1" spans="1:8">
      <c r="A13" s="8" t="s">
        <v>43</v>
      </c>
      <c r="B13" s="9" t="s">
        <v>146</v>
      </c>
      <c r="C13" s="10"/>
      <c r="D13" s="14" t="s">
        <v>14</v>
      </c>
      <c r="E13" s="12" t="s">
        <v>14</v>
      </c>
      <c r="F13" s="13"/>
      <c r="G13" s="9" t="s">
        <v>408</v>
      </c>
      <c r="H13" s="10"/>
    </row>
    <row r="14" ht="59.1" customHeight="1" spans="1:8">
      <c r="A14" s="8" t="s">
        <v>47</v>
      </c>
      <c r="B14" s="9" t="s">
        <v>409</v>
      </c>
      <c r="C14" s="10"/>
      <c r="D14" s="14" t="s">
        <v>14</v>
      </c>
      <c r="E14" s="12" t="s">
        <v>14</v>
      </c>
      <c r="F14" s="13"/>
      <c r="G14" s="9" t="s">
        <v>410</v>
      </c>
      <c r="H14" s="10"/>
    </row>
    <row r="15" ht="20.45" customHeight="1" spans="1:8">
      <c r="A15" s="8" t="s">
        <v>52</v>
      </c>
      <c r="B15" s="9" t="s">
        <v>66</v>
      </c>
      <c r="C15" s="10"/>
      <c r="D15" s="14" t="s">
        <v>14</v>
      </c>
      <c r="E15" s="12" t="s">
        <v>14</v>
      </c>
      <c r="F15" s="13"/>
      <c r="G15" s="9" t="s">
        <v>14</v>
      </c>
      <c r="H15" s="10"/>
    </row>
    <row r="16" ht="20.45" customHeight="1" spans="1:8">
      <c r="A16" s="18" t="s">
        <v>411</v>
      </c>
      <c r="B16" s="19"/>
      <c r="C16" s="19"/>
      <c r="D16" s="21">
        <v>5970</v>
      </c>
      <c r="E16" s="23" t="s">
        <v>14</v>
      </c>
      <c r="F16" s="24"/>
      <c r="G16" s="9" t="s">
        <v>14</v>
      </c>
      <c r="H16" s="10"/>
    </row>
  </sheetData>
  <mergeCells count="46">
    <mergeCell ref="A1:H1"/>
    <mergeCell ref="A2:B2"/>
    <mergeCell ref="C2:E2"/>
    <mergeCell ref="F2:G2"/>
    <mergeCell ref="B3:C3"/>
    <mergeCell ref="E3:F3"/>
    <mergeCell ref="G3:H3"/>
    <mergeCell ref="B4:C4"/>
    <mergeCell ref="E4:F4"/>
    <mergeCell ref="G4:H4"/>
    <mergeCell ref="B5:C5"/>
    <mergeCell ref="E5:F5"/>
    <mergeCell ref="G5:H5"/>
    <mergeCell ref="B6:C6"/>
    <mergeCell ref="E6:F6"/>
    <mergeCell ref="G6:H6"/>
    <mergeCell ref="B7:C7"/>
    <mergeCell ref="E7:F7"/>
    <mergeCell ref="G7:H7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A16:C16"/>
    <mergeCell ref="E16:F16"/>
    <mergeCell ref="G16:H16"/>
  </mergeCells>
  <pageMargins left="0.42" right="0.42" top="0.75" bottom="0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showGridLines="0" workbookViewId="0">
      <selection activeCell="A1" sqref="A1:H1"/>
    </sheetView>
  </sheetViews>
  <sheetFormatPr defaultColWidth="9" defaultRowHeight="14.25" outlineLevelRow="6" outlineLevelCol="7"/>
  <cols>
    <col min="1" max="1" width="9.75" customWidth="1"/>
    <col min="2" max="2" width="1" customWidth="1"/>
    <col min="3" max="3" width="19.25" customWidth="1"/>
    <col min="4" max="4" width="16" customWidth="1"/>
    <col min="5" max="5" width="10.25" customWidth="1"/>
    <col min="6" max="6" width="5.125" customWidth="1"/>
    <col min="7" max="7" width="11.125" customWidth="1"/>
    <col min="8" max="8" width="14.5" customWidth="1"/>
  </cols>
  <sheetData>
    <row r="1" ht="32.45" customHeight="1" spans="1:8">
      <c r="A1" s="1" t="s">
        <v>412</v>
      </c>
      <c r="B1" s="1"/>
      <c r="C1" s="1"/>
      <c r="D1" s="1"/>
      <c r="E1" s="1"/>
      <c r="F1" s="1"/>
      <c r="G1" s="1"/>
      <c r="H1" s="1"/>
    </row>
    <row r="2" ht="48" customHeight="1" spans="1:8">
      <c r="A2" s="3" t="s">
        <v>1</v>
      </c>
      <c r="B2" s="3"/>
      <c r="C2" s="3" t="s">
        <v>2</v>
      </c>
      <c r="D2" s="3"/>
      <c r="E2" s="3"/>
      <c r="F2" s="3" t="s">
        <v>70</v>
      </c>
      <c r="G2" s="3"/>
      <c r="H2" s="7" t="s">
        <v>3</v>
      </c>
    </row>
    <row r="3" ht="29.45" customHeight="1" spans="1:8">
      <c r="A3" s="4" t="s">
        <v>4</v>
      </c>
      <c r="B3" s="5" t="s">
        <v>6</v>
      </c>
      <c r="C3" s="6"/>
      <c r="D3" s="4" t="s">
        <v>71</v>
      </c>
      <c r="E3" s="5" t="s">
        <v>413</v>
      </c>
      <c r="F3" s="6"/>
      <c r="G3" s="4" t="s">
        <v>414</v>
      </c>
      <c r="H3" s="4" t="s">
        <v>403</v>
      </c>
    </row>
    <row r="4" ht="20.45" customHeight="1" spans="1:8">
      <c r="A4" s="8" t="s">
        <v>18</v>
      </c>
      <c r="B4" s="9" t="s">
        <v>415</v>
      </c>
      <c r="C4" s="10"/>
      <c r="D4" s="11" t="s">
        <v>14</v>
      </c>
      <c r="E4" s="12" t="s">
        <v>14</v>
      </c>
      <c r="F4" s="13"/>
      <c r="G4" s="14" t="s">
        <v>14</v>
      </c>
      <c r="H4" s="14" t="s">
        <v>14</v>
      </c>
    </row>
    <row r="5" ht="20.45" customHeight="1" spans="1:8">
      <c r="A5" s="8" t="s">
        <v>23</v>
      </c>
      <c r="B5" s="9" t="s">
        <v>155</v>
      </c>
      <c r="C5" s="10"/>
      <c r="D5" s="11" t="s">
        <v>154</v>
      </c>
      <c r="E5" s="15">
        <v>5970</v>
      </c>
      <c r="F5" s="16"/>
      <c r="G5" s="14">
        <v>9</v>
      </c>
      <c r="H5" s="17">
        <v>537.3</v>
      </c>
    </row>
    <row r="6" ht="20.85" customHeight="1" spans="1:8">
      <c r="A6" s="18" t="s">
        <v>68</v>
      </c>
      <c r="B6" s="19"/>
      <c r="C6" s="19"/>
      <c r="D6" s="19"/>
      <c r="E6" s="19"/>
      <c r="F6" s="19"/>
      <c r="G6" s="20" t="s">
        <v>14</v>
      </c>
      <c r="H6" s="21">
        <v>537.3</v>
      </c>
    </row>
    <row r="7" ht="23.45" customHeight="1" spans="1:8">
      <c r="A7" s="22" t="s">
        <v>99</v>
      </c>
      <c r="B7" s="22"/>
      <c r="C7" s="22"/>
      <c r="D7" s="22"/>
      <c r="E7" s="22" t="s">
        <v>100</v>
      </c>
      <c r="F7" s="22"/>
      <c r="G7" s="22"/>
      <c r="H7" s="22"/>
    </row>
  </sheetData>
  <mergeCells count="13">
    <mergeCell ref="A1:H1"/>
    <mergeCell ref="A2:B2"/>
    <mergeCell ref="C2:E2"/>
    <mergeCell ref="F2:G2"/>
    <mergeCell ref="B3:C3"/>
    <mergeCell ref="E3:F3"/>
    <mergeCell ref="B4:C4"/>
    <mergeCell ref="E4:F4"/>
    <mergeCell ref="B5:C5"/>
    <mergeCell ref="E5:F5"/>
    <mergeCell ref="A6:F6"/>
    <mergeCell ref="A7:D7"/>
    <mergeCell ref="E7:H7"/>
  </mergeCells>
  <pageMargins left="0.42" right="0.42" top="0.75" bottom="0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showGridLines="0" workbookViewId="0">
      <selection activeCell="A1" sqref="A1:L1"/>
    </sheetView>
  </sheetViews>
  <sheetFormatPr defaultColWidth="9" defaultRowHeight="14.25" outlineLevelRow="3"/>
  <cols>
    <col min="1" max="1" width="5.875" customWidth="1"/>
    <col min="2" max="2" width="5.25" customWidth="1"/>
    <col min="3" max="3" width="13.625" customWidth="1"/>
    <col min="4" max="4" width="5.75" customWidth="1"/>
    <col min="5" max="5" width="9.125" customWidth="1"/>
    <col min="6" max="6" width="8.75" customWidth="1"/>
    <col min="7" max="7" width="7.625" customWidth="1"/>
    <col min="8" max="8" width="2" customWidth="1"/>
    <col min="9" max="9" width="9.625" customWidth="1"/>
    <col min="10" max="10" width="3.375" customWidth="1"/>
    <col min="11" max="11" width="6.25" customWidth="1"/>
    <col min="12" max="12" width="9.625" customWidth="1"/>
  </cols>
  <sheetData>
    <row r="1" ht="30.6" customHeight="1" spans="1:12">
      <c r="A1" s="1" t="s">
        <v>416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3.45" customHeight="1" spans="1:12">
      <c r="A2" s="2" t="s">
        <v>417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6.35" customHeight="1" spans="1:12">
      <c r="A3" s="3" t="s">
        <v>402</v>
      </c>
      <c r="B3" s="3"/>
      <c r="C3" s="3" t="s">
        <v>2</v>
      </c>
      <c r="D3" s="3"/>
      <c r="E3" s="3"/>
      <c r="F3" s="3"/>
      <c r="G3" s="3"/>
      <c r="H3" s="3" t="s">
        <v>118</v>
      </c>
      <c r="I3" s="3"/>
      <c r="J3" s="3"/>
      <c r="K3" s="7" t="s">
        <v>418</v>
      </c>
      <c r="L3" s="7"/>
    </row>
    <row r="4" ht="41.25" customHeight="1" spans="1:12">
      <c r="A4" s="4" t="s">
        <v>4</v>
      </c>
      <c r="B4" s="5" t="s">
        <v>419</v>
      </c>
      <c r="C4" s="6"/>
      <c r="D4" s="4" t="s">
        <v>420</v>
      </c>
      <c r="E4" s="4" t="s">
        <v>421</v>
      </c>
      <c r="F4" s="4" t="s">
        <v>422</v>
      </c>
      <c r="G4" s="5" t="s">
        <v>423</v>
      </c>
      <c r="H4" s="6"/>
      <c r="I4" s="4" t="s">
        <v>424</v>
      </c>
      <c r="J4" s="5" t="s">
        <v>425</v>
      </c>
      <c r="K4" s="6"/>
      <c r="L4" s="4" t="s">
        <v>76</v>
      </c>
    </row>
  </sheetData>
  <mergeCells count="9">
    <mergeCell ref="A1:L1"/>
    <mergeCell ref="A2:L2"/>
    <mergeCell ref="A3:B3"/>
    <mergeCell ref="C3:G3"/>
    <mergeCell ref="H3:J3"/>
    <mergeCell ref="K3:L3"/>
    <mergeCell ref="B4:C4"/>
    <mergeCell ref="G4:H4"/>
    <mergeCell ref="J4:K4"/>
  </mergeCells>
  <pageMargins left="0.42" right="0.42" top="0.75" bottom="0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分部分项工程和单价措施项目清单与计价表</vt:lpstr>
      <vt:lpstr>总价措施项目清单与计价表</vt:lpstr>
      <vt:lpstr>扉-3 投标总价扉页</vt:lpstr>
      <vt:lpstr>表-04 单位工程投标报价汇总表</vt:lpstr>
      <vt:lpstr>康复医学科</vt:lpstr>
      <vt:lpstr>产科</vt:lpstr>
      <vt:lpstr>急诊医学科</vt:lpstr>
      <vt:lpstr>骨外一科</vt:lpstr>
      <vt:lpstr>烧伤整形科</vt:lpstr>
      <vt:lpstr>心内一科</vt:lpstr>
      <vt:lpstr>工程动力科</vt:lpstr>
      <vt:lpstr>扉-3 投标总价扉页 (2)</vt:lpstr>
      <vt:lpstr>表-04 单位工程投标报价汇总表 (2)</vt:lpstr>
      <vt:lpstr>泌尿外一科</vt:lpstr>
      <vt:lpstr>急诊综合病房</vt:lpstr>
      <vt:lpstr>普外七科</vt:lpstr>
      <vt:lpstr>感染性疾病科</vt:lpstr>
      <vt:lpstr>临床检验科</vt:lpstr>
      <vt:lpstr>妇科</vt:lpstr>
      <vt:lpstr>心内三科</vt:lpstr>
      <vt:lpstr>儿科一区</vt:lpstr>
      <vt:lpstr>心内一科 (2)</vt:lpstr>
      <vt:lpstr>影像放射科</vt:lpstr>
      <vt:lpstr>教学培训科</vt:lpstr>
      <vt:lpstr>其他项目清单与计价汇总表</vt:lpstr>
      <vt:lpstr>规费、税金项目计价表</vt:lpstr>
      <vt:lpstr>承包人提供主要材料和工程设备一览表(适用于信息价调整法)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任伟维</cp:lastModifiedBy>
  <dcterms:created xsi:type="dcterms:W3CDTF">2021-08-30T08:09:00Z</dcterms:created>
  <cp:lastPrinted>2026-09-02T00:25:00Z</cp:lastPrinted>
  <dcterms:modified xsi:type="dcterms:W3CDTF">2026-09-22T03:17:43Z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18F27CA5219341F3A289BA895CB1E205_13</vt:lpwstr>
  </property>
  <property fmtid="{D5CDD505-2E9C-101B-9397-08002B2CF9AE}" pid="4" name="CalculationRule">
    <vt:i4>0</vt:i4>
  </property>
</Properties>
</file>