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7945" windowHeight="12375" firstSheet="2" activeTab="2"/>
  </bookViews>
  <sheets>
    <sheet name="分部分项工程和单价措施项目清单与计价表" sheetId="2" state="hidden" r:id="rId1"/>
    <sheet name="总价措施项目清单与计价表" sheetId="3" state="hidden" r:id="rId2"/>
    <sheet name="工程报价清单表" sheetId="5" r:id="rId3"/>
    <sheet name="Sheet1" sheetId="8" r:id="rId4"/>
    <sheet name="其他项目清单与计价汇总表" sheetId="4" state="hidden" r:id="rId5"/>
    <sheet name="规费、税金项目计价表" sheetId="6" state="hidden" r:id="rId6"/>
    <sheet name="承包人提供主要材料和工程设备一览表(适用于信息价调整法)" sheetId="7" state="hidden" r:id="rId7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5" l="1"/>
  <c r="E7" i="5"/>
  <c r="E8" i="5"/>
  <c r="E13" i="5"/>
  <c r="E14" i="5"/>
  <c r="E16" i="5"/>
  <c r="E17" i="5"/>
  <c r="E18" i="5"/>
  <c r="F9" i="5"/>
  <c r="A6" i="5" l="1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G12" i="5"/>
  <c r="G8" i="5" l="1"/>
  <c r="G7" i="5"/>
  <c r="G6" i="5"/>
  <c r="G22" i="5"/>
  <c r="G21" i="5"/>
  <c r="G20" i="5"/>
  <c r="G19" i="5"/>
  <c r="G18" i="5"/>
  <c r="G17" i="5"/>
  <c r="G16" i="5"/>
  <c r="G15" i="5"/>
  <c r="G14" i="5"/>
  <c r="G13" i="5"/>
  <c r="G11" i="5"/>
  <c r="G10" i="5"/>
  <c r="G9" i="5"/>
  <c r="G5" i="5"/>
  <c r="A5" i="5"/>
  <c r="G23" i="5" l="1"/>
  <c r="G24" i="5" s="1"/>
  <c r="G25" i="5" s="1"/>
</calcChain>
</file>

<file path=xl/sharedStrings.xml><?xml version="1.0" encoding="utf-8"?>
<sst xmlns="http://schemas.openxmlformats.org/spreadsheetml/2006/main" count="464" uniqueCount="197">
  <si>
    <t>分部分项工程和单价措施项目清单与计价表</t>
  </si>
  <si>
    <t>工程名称:</t>
  </si>
  <si>
    <t>湛江市霞山区爱国街道办事处青岛路4号房屋漏水维修工程</t>
  </si>
  <si>
    <t>第1页, 共1页</t>
  </si>
  <si>
    <t>序号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</si>
  <si>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</si>
  <si>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</si>
  <si>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</si>
  <si>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</si>
  <si>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</si>
  <si>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</si>
  <si>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</si>
  <si>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</si>
  <si>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其中：暂估价</t>
  </si>
  <si>
    <t/>
  </si>
  <si>
    <t>措施项目</t>
  </si>
  <si>
    <t>AQFHWMSG</t>
  </si>
  <si>
    <t>绿色施工安全防护措施费</t>
  </si>
  <si>
    <t>1</t>
  </si>
  <si>
    <t>MBZC001</t>
  </si>
  <si>
    <t>模板的支架</t>
  </si>
  <si>
    <t>t</t>
  </si>
  <si>
    <t>1.000</t>
  </si>
  <si>
    <t>2</t>
  </si>
  <si>
    <t>SGXCWDHLSZDWD001</t>
  </si>
  <si>
    <t>施工现场围挡和临时占地围挡</t>
  </si>
  <si>
    <t>项</t>
  </si>
  <si>
    <t>3</t>
  </si>
  <si>
    <t>SGWDZM001</t>
  </si>
  <si>
    <t>施工围档照明</t>
  </si>
  <si>
    <t>4</t>
  </si>
  <si>
    <t>LSGGJTD001</t>
  </si>
  <si>
    <t>临时钢管架通道</t>
  </si>
  <si>
    <t>5</t>
  </si>
  <si>
    <t>粤011701014001</t>
  </si>
  <si>
    <t>独立安全挡板</t>
  </si>
  <si>
    <t>m2</t>
  </si>
  <si>
    <t>6</t>
  </si>
  <si>
    <t>DZSBJC001</t>
  </si>
  <si>
    <t>吊装设备基础</t>
  </si>
  <si>
    <t>7</t>
  </si>
  <si>
    <t>FCJZLSSGFHP001</t>
  </si>
  <si>
    <t>防尘降噪绿色施工防护棚</t>
  </si>
  <si>
    <t>8</t>
  </si>
  <si>
    <t>SGBD001</t>
  </si>
  <si>
    <t>施工便道</t>
  </si>
  <si>
    <t>m</t>
  </si>
  <si>
    <t>9</t>
  </si>
  <si>
    <t>YBYL001</t>
  </si>
  <si>
    <t>样板引路</t>
  </si>
  <si>
    <t>QTCSF</t>
  </si>
  <si>
    <t>其他措施项目费</t>
  </si>
  <si>
    <t>10</t>
  </si>
  <si>
    <t>011707004001</t>
  </si>
  <si>
    <t>二次搬运</t>
  </si>
  <si>
    <t>11</t>
  </si>
  <si>
    <t>011707005001</t>
  </si>
  <si>
    <t>冬雨季施工</t>
  </si>
  <si>
    <t>12</t>
  </si>
  <si>
    <t>011707006001</t>
  </si>
  <si>
    <t>地上、地下设施、建筑物的临时保护设施</t>
  </si>
  <si>
    <t>13</t>
  </si>
  <si>
    <t>011707007001</t>
  </si>
  <si>
    <t>已完工程及设备保护</t>
  </si>
  <si>
    <t>14</t>
  </si>
  <si>
    <t>CSQTFY001</t>
  </si>
  <si>
    <t>其他费用</t>
  </si>
  <si>
    <t>本页小计</t>
  </si>
  <si>
    <t>合计</t>
  </si>
  <si>
    <t>总价措施项目清单与计价表</t>
  </si>
  <si>
    <t>标段:</t>
  </si>
  <si>
    <t>计算基础</t>
  </si>
  <si>
    <t>费率
(%)</t>
  </si>
  <si>
    <t>金额
(元)</t>
  </si>
  <si>
    <t>调整费率
(%)</t>
  </si>
  <si>
    <t>调整后金额(元)</t>
  </si>
  <si>
    <t>备注</t>
  </si>
  <si>
    <t>1.1</t>
  </si>
  <si>
    <t>AXSJSCSXMF</t>
  </si>
  <si>
    <t>按系数计算的其他绿色施工安全防护措施费</t>
  </si>
  <si>
    <t>1.1.1</t>
  </si>
  <si>
    <t>011707001001</t>
  </si>
  <si>
    <t>按系数计算的绿色施工安全防护措施费(包括绿色施工、临时设施、安全施工和用工实名管理)</t>
  </si>
  <si>
    <t>分部分项人工费+分部分项机具费</t>
  </si>
  <si>
    <t>以分部分项工程的人工费与施工机具费之和的13%计算</t>
  </si>
  <si>
    <t>小计</t>
  </si>
  <si>
    <t>2.1</t>
  </si>
  <si>
    <t>WMGDZJF001</t>
  </si>
  <si>
    <t>文明工地增加费</t>
  </si>
  <si>
    <t>省级文明工地按1.20%计算；市级文明工地按0.60%计算</t>
  </si>
  <si>
    <t>2.2</t>
  </si>
  <si>
    <t>011707002001</t>
  </si>
  <si>
    <t>夜间施工增加费</t>
  </si>
  <si>
    <t>夜间施工人工费</t>
  </si>
  <si>
    <t>按夜间施工项目人工的20%计算</t>
  </si>
  <si>
    <t>2.3</t>
  </si>
  <si>
    <t>GGCSF001</t>
  </si>
  <si>
    <t>赶工措施费</t>
  </si>
  <si>
    <t>(1-工期系数)*(分部人工费+分部机具费)</t>
  </si>
  <si>
    <t>编制人（造价人员）：</t>
  </si>
  <si>
    <t>复核人（造价工程师）：</t>
  </si>
  <si>
    <t>计量单位</t>
  </si>
  <si>
    <t>金额(元)</t>
  </si>
  <si>
    <t>综合合价</t>
  </si>
  <si>
    <t>泵车</t>
  </si>
  <si>
    <t xml:space="preserve">1、泵车到现场半小时后计算台班
</t>
  </si>
  <si>
    <t>台班</t>
  </si>
  <si>
    <r>
      <rPr>
        <sz val="10"/>
        <rFont val="宋体"/>
        <family val="3"/>
        <charset val="134"/>
      </rPr>
      <t>m</t>
    </r>
    <r>
      <rPr>
        <vertAlign val="superscript"/>
        <sz val="10"/>
        <rFont val="宋体"/>
        <family val="3"/>
        <charset val="134"/>
      </rPr>
      <t>2</t>
    </r>
  </si>
  <si>
    <t>拆除铁丝网</t>
  </si>
  <si>
    <t>1、尺寸：2000*56000mm</t>
  </si>
  <si>
    <t>拆除防盗网</t>
  </si>
  <si>
    <t>1、尺寸：1000*56300mm</t>
  </si>
  <si>
    <t>批水泥沙</t>
  </si>
  <si>
    <t xml:space="preserve">1.部位:墙体
1200*56000*2水泥砂浆
</t>
  </si>
  <si>
    <t>围墙砌砖</t>
  </si>
  <si>
    <t>砌砖尺寸：1200*56000*240mm</t>
  </si>
  <si>
    <t>m3</t>
  </si>
  <si>
    <t>开挖地基</t>
  </si>
  <si>
    <t>1.尺寸：400*400*49100mm
2.土方清运</t>
  </si>
  <si>
    <r>
      <rPr>
        <sz val="10"/>
        <rFont val="宋体"/>
        <family val="3"/>
        <charset val="134"/>
      </rPr>
      <t>m</t>
    </r>
    <r>
      <rPr>
        <vertAlign val="superscript"/>
        <sz val="10"/>
        <rFont val="宋体"/>
        <family val="3"/>
        <charset val="134"/>
      </rPr>
      <t>3</t>
    </r>
  </si>
  <si>
    <t>基础装模</t>
  </si>
  <si>
    <t>1.尺寸：1500*49100mm*2</t>
  </si>
  <si>
    <t>混凝土浇捣地基</t>
  </si>
  <si>
    <t>1.C25 300*1500*49100</t>
  </si>
  <si>
    <t>立柱装模</t>
  </si>
  <si>
    <t>1、尺寸：400*400*3150mm</t>
  </si>
  <si>
    <t xml:space="preserve">m </t>
  </si>
  <si>
    <t>混凝土浇捣立柱</t>
  </si>
  <si>
    <t>1.C25商品混凝土浇捣</t>
  </si>
  <si>
    <t>结构柱钢筋</t>
  </si>
  <si>
    <r>
      <rPr>
        <sz val="10"/>
        <color theme="1"/>
        <rFont val="Arial"/>
        <family val="2"/>
      </rPr>
      <t>1</t>
    </r>
    <r>
      <rPr>
        <sz val="10"/>
        <color theme="1"/>
        <rFont val="宋体"/>
        <family val="3"/>
        <charset val="134"/>
      </rPr>
      <t>、尺寸：</t>
    </r>
    <r>
      <rPr>
        <sz val="10"/>
        <color theme="1"/>
        <rFont val="Arial"/>
        <family val="2"/>
      </rPr>
      <t>400*400*3150mm2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Arial"/>
        <family val="2"/>
      </rPr>
      <t>Φ</t>
    </r>
    <r>
      <rPr>
        <sz val="10"/>
        <color theme="1"/>
        <rFont val="等线"/>
        <family val="3"/>
        <charset val="134"/>
        <scheme val="minor"/>
      </rPr>
      <t>12钢筋绑扎</t>
    </r>
  </si>
  <si>
    <t>结构柱圆钢</t>
  </si>
  <si>
    <t>1、尺寸：400*400*1600mm2、Φ8箍筋圆钢绑扎</t>
  </si>
  <si>
    <t>水马施工围栏</t>
  </si>
  <si>
    <t>1、水马尺寸：高1.8米*宽0.9米
2、围档长度：60米</t>
  </si>
  <si>
    <t>个</t>
  </si>
  <si>
    <t>脚手架搭、拆</t>
  </si>
  <si>
    <t>1.脚手架搭设
2.脚手架拆除
3.安全防护</t>
  </si>
  <si>
    <t>项目</t>
  </si>
  <si>
    <t>单位</t>
  </si>
  <si>
    <t>地板胶维修</t>
  </si>
  <si>
    <t>1.地胶拆除
2.地面基础层清理、烘干结构胶粘贴(收缝修补)</t>
  </si>
  <si>
    <t>112项</t>
  </si>
  <si>
    <t>粤011701012001</t>
  </si>
  <si>
    <t>座</t>
  </si>
  <si>
    <t>154项</t>
  </si>
  <si>
    <t>其他项目清单与计价汇总表</t>
  </si>
  <si>
    <t>工程名称：</t>
  </si>
  <si>
    <t>结算金额(元)</t>
  </si>
  <si>
    <t>暂列金额</t>
  </si>
  <si>
    <t>暂估价</t>
  </si>
  <si>
    <t>材料暂估价</t>
  </si>
  <si>
    <t>专业工程暂估价</t>
  </si>
  <si>
    <t>计日工</t>
  </si>
  <si>
    <t>总承包服务费</t>
  </si>
  <si>
    <t>索赔费用</t>
  </si>
  <si>
    <t>现场签证费用</t>
  </si>
  <si>
    <t>预算包干费</t>
  </si>
  <si>
    <t>按分部分项的人工费与施工机具费之和的7.00%计算</t>
  </si>
  <si>
    <t>工程优质费</t>
  </si>
  <si>
    <t>市级质量奖按4.5%计算；省级质量奖7.5%计算；国家级质量奖12%计算；</t>
  </si>
  <si>
    <t>消纳费</t>
  </si>
  <si>
    <t>根据“穗建造价〔2019〕53号”，建筑垃圾处置企业(单位)收取的消纳费列入其他项目费用中，按照市场、工程情况预估，列明单价与工程量。</t>
  </si>
  <si>
    <t>总计</t>
  </si>
  <si>
    <t>规费、税金项目计价表</t>
  </si>
  <si>
    <t>计算基数</t>
  </si>
  <si>
    <t>计算费率(%)</t>
  </si>
  <si>
    <t>规费</t>
  </si>
  <si>
    <t>增值税销项税额</t>
  </si>
  <si>
    <t>税前工程造价</t>
  </si>
  <si>
    <t>承包人提供主要材料和工程设备一览表</t>
  </si>
  <si>
    <t>(适用于造价信息差额调整法)</t>
  </si>
  <si>
    <t>标段：</t>
  </si>
  <si>
    <t>第1页 共1页</t>
  </si>
  <si>
    <t>名称、规格、型号</t>
  </si>
  <si>
    <t>数量</t>
  </si>
  <si>
    <t>风险系数
(%)</t>
  </si>
  <si>
    <t>基准单价
(元)</t>
  </si>
  <si>
    <t>投标单价
(元)</t>
  </si>
  <si>
    <t>发承包人
确认单价
(元)</t>
  </si>
  <si>
    <t>工程名称:农林路宿舍区危墙重建工程</t>
    <phoneticPr fontId="16" type="noConversion"/>
  </si>
  <si>
    <t>围墙拆除</t>
    <phoneticPr fontId="16" type="noConversion"/>
  </si>
  <si>
    <r>
      <t>m</t>
    </r>
    <r>
      <rPr>
        <sz val="10"/>
        <rFont val="宋体"/>
        <family val="3"/>
        <charset val="134"/>
      </rPr>
      <t>3</t>
    </r>
    <phoneticPr fontId="16" type="noConversion"/>
  </si>
  <si>
    <t>混凝土柱拆除</t>
    <phoneticPr fontId="16" type="noConversion"/>
  </si>
  <si>
    <t>毛石拆除</t>
    <phoneticPr fontId="16" type="noConversion"/>
  </si>
  <si>
    <t>不含税金额</t>
    <phoneticPr fontId="16" type="noConversion"/>
  </si>
  <si>
    <t>税率</t>
    <phoneticPr fontId="16" type="noConversion"/>
  </si>
  <si>
    <t>含税金额</t>
    <phoneticPr fontId="16" type="noConversion"/>
  </si>
  <si>
    <t>镀锌栏杆</t>
    <phoneticPr fontId="20" type="noConversion"/>
  </si>
  <si>
    <t>m</t>
    <phoneticPr fontId="20" type="noConversion"/>
  </si>
  <si>
    <t>t</t>
    <phoneticPr fontId="16" type="noConversion"/>
  </si>
  <si>
    <t>1.钩机、炮机拆除围墙；
2.尺寸：（49100+6900-400*16）*1100*400；
3.建筑垃圾清理、外运：8.2km</t>
    <phoneticPr fontId="16" type="noConversion"/>
  </si>
  <si>
    <t>1.钩机、炮机拆除柱，含钢筋；
2.尺寸：400*400*3150mm*16；
3.建筑垃圾清理、外运：8.2km</t>
    <phoneticPr fontId="16" type="noConversion"/>
  </si>
  <si>
    <t xml:space="preserve">1.钩机、炮机拆除毛石；
2.尺寸：（49100-400*16）*1600*400mm； 
3.建筑垃圾清理、外运：8.2km
</t>
    <phoneticPr fontId="16" type="noConversion"/>
  </si>
  <si>
    <t>农林路宿舍区危墙重建工程清单</t>
    <phoneticPr fontId="16" type="noConversion"/>
  </si>
  <si>
    <t>m2</t>
    <phoneticPr fontId="16" type="noConversion"/>
  </si>
  <si>
    <t>1.栏杆材料种类、规格：1200*80*40*2镀锌方管，共56m长；
2.栏杆高度：1.2m；
3.管间隔0.2m。。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</si>
</sst>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_ "/>
    <numFmt numFmtId="177" formatCode="0.000"/>
    <numFmt numFmtId="178" formatCode="#0.00"/>
    <numFmt numFmtId="179" formatCode="0.00_ "/>
    <numFmt numFmtId="180" formatCode="#0.00#"/>
    <numFmt numFmtId="181" formatCode="0.000_ "/>
  </numFmts>
  <fonts count="23" x14ac:knownFonts="1">
    <font>
      <sz val="11"/>
      <color theme="1"/>
      <name val="等线"/>
      <charset val="134"/>
      <scheme val="minor"/>
    </font>
    <font>
      <b/>
      <sz val="18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0"/>
      <name val="宋体"/>
      <family val="3"/>
      <charset val="134"/>
    </font>
    <font>
      <b/>
      <sz val="24"/>
      <color indexed="8"/>
      <name val="宋体"/>
      <family val="3"/>
      <charset val="134"/>
    </font>
    <font>
      <sz val="10"/>
      <color theme="1"/>
      <name val="等线"/>
      <family val="3"/>
      <charset val="134"/>
      <scheme val="minor"/>
    </font>
    <font>
      <sz val="10"/>
      <color theme="1"/>
      <name val="Arial"/>
      <family val="2"/>
    </font>
    <font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9"/>
      <color indexed="8"/>
      <name val="宋体"/>
      <family val="3"/>
      <charset val="134"/>
    </font>
    <font>
      <sz val="9"/>
      <color theme="1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vertAlign val="superscript"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等线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1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/>
  </cellStyleXfs>
  <cellXfs count="73">
    <xf numFmtId="0" fontId="0" fillId="0" borderId="0" xfId="0">
      <alignment vertical="center"/>
    </xf>
    <xf numFmtId="0" fontId="2" fillId="2" borderId="0" xfId="0" applyNumberFormat="1" applyFont="1" applyFill="1" applyBorder="1" applyAlignment="1" applyProtection="1">
      <alignment horizontal="right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176" fontId="4" fillId="2" borderId="1" xfId="0" applyNumberFormat="1" applyFont="1" applyFill="1" applyBorder="1" applyAlignment="1" applyProtection="1">
      <alignment horizontal="right" vertical="center" wrapText="1"/>
    </xf>
    <xf numFmtId="2" fontId="4" fillId="2" borderId="1" xfId="0" applyNumberFormat="1" applyFont="1" applyFill="1" applyBorder="1" applyAlignment="1" applyProtection="1">
      <alignment horizontal="right" vertical="center" wrapText="1"/>
    </xf>
    <xf numFmtId="0" fontId="4" fillId="2" borderId="1" xfId="0" applyNumberFormat="1" applyFont="1" applyFill="1" applyBorder="1" applyAlignment="1" applyProtection="1">
      <alignment horizontal="right" vertical="center" wrapText="1"/>
    </xf>
    <xf numFmtId="178" fontId="4" fillId="2" borderId="1" xfId="0" applyNumberFormat="1" applyFont="1" applyFill="1" applyBorder="1" applyAlignment="1" applyProtection="1">
      <alignment horizontal="right" vertical="center" wrapText="1"/>
    </xf>
    <xf numFmtId="0" fontId="5" fillId="3" borderId="6" xfId="1" applyFont="1" applyFill="1" applyBorder="1" applyAlignment="1">
      <alignment horizontal="left" vertical="center" wrapText="1"/>
    </xf>
    <xf numFmtId="0" fontId="5" fillId="3" borderId="6" xfId="1" applyFont="1" applyFill="1" applyBorder="1" applyAlignment="1">
      <alignment vertical="center" wrapText="1"/>
    </xf>
    <xf numFmtId="0" fontId="5" fillId="3" borderId="6" xfId="1" applyFont="1" applyFill="1" applyBorder="1" applyAlignment="1">
      <alignment horizontal="right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>
      <alignment vertical="center"/>
    </xf>
    <xf numFmtId="0" fontId="12" fillId="2" borderId="1" xfId="0" applyNumberFormat="1" applyFont="1" applyFill="1" applyBorder="1" applyAlignment="1" applyProtection="1">
      <alignment horizontal="center" vertical="center" wrapText="1"/>
    </xf>
    <xf numFmtId="0" fontId="17" fillId="3" borderId="14" xfId="1" applyFont="1" applyFill="1" applyBorder="1" applyAlignment="1">
      <alignment horizontal="left" vertical="center" wrapText="1"/>
    </xf>
    <xf numFmtId="0" fontId="18" fillId="0" borderId="14" xfId="0" applyFont="1" applyFill="1" applyBorder="1" applyAlignment="1">
      <alignment horizontal="left" vertical="center" wrapText="1"/>
    </xf>
    <xf numFmtId="179" fontId="4" fillId="2" borderId="14" xfId="0" applyNumberFormat="1" applyFont="1" applyFill="1" applyBorder="1" applyAlignment="1" applyProtection="1">
      <alignment horizontal="center" vertical="center" wrapText="1"/>
    </xf>
    <xf numFmtId="0" fontId="21" fillId="2" borderId="14" xfId="0" applyNumberFormat="1" applyFont="1" applyFill="1" applyBorder="1" applyAlignment="1" applyProtection="1">
      <alignment horizontal="left" vertical="center" wrapText="1"/>
    </xf>
    <xf numFmtId="0" fontId="17" fillId="3" borderId="14" xfId="1" applyFont="1" applyFill="1" applyBorder="1" applyAlignment="1">
      <alignment horizontal="center" vertical="center" wrapText="1"/>
    </xf>
    <xf numFmtId="179" fontId="19" fillId="2" borderId="14" xfId="0" applyNumberFormat="1" applyFont="1" applyFill="1" applyBorder="1" applyAlignment="1" applyProtection="1">
      <alignment horizontal="center" vertical="center" wrapText="1"/>
    </xf>
    <xf numFmtId="2" fontId="4" fillId="2" borderId="14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0" fontId="2" fillId="2" borderId="14" xfId="0" applyNumberFormat="1" applyFont="1" applyFill="1" applyBorder="1" applyAlignment="1" applyProtection="1">
      <alignment horizontal="center" vertical="center" wrapText="1"/>
    </xf>
    <xf numFmtId="0" fontId="5" fillId="3" borderId="14" xfId="1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5" fillId="3" borderId="14" xfId="1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left" vertical="center" wrapText="1"/>
    </xf>
    <xf numFmtId="181" fontId="4" fillId="2" borderId="14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left" wrapText="1"/>
    </xf>
    <xf numFmtId="0" fontId="2" fillId="2" borderId="0" xfId="0" applyNumberFormat="1" applyFont="1" applyFill="1" applyBorder="1" applyAlignment="1" applyProtection="1">
      <alignment horizontal="right" wrapText="1"/>
    </xf>
    <xf numFmtId="0" fontId="12" fillId="2" borderId="2" xfId="0" applyNumberFormat="1" applyFont="1" applyFill="1" applyBorder="1" applyAlignment="1" applyProtection="1">
      <alignment horizontal="center" vertical="center" wrapText="1"/>
    </xf>
    <xf numFmtId="0" fontId="12" fillId="2" borderId="4" xfId="0" applyNumberFormat="1" applyFont="1" applyFill="1" applyBorder="1" applyAlignment="1" applyProtection="1">
      <alignment horizontal="center" vertical="center" wrapText="1"/>
    </xf>
    <xf numFmtId="0" fontId="12" fillId="2" borderId="3" xfId="0" applyNumberFormat="1" applyFont="1" applyFill="1" applyBorder="1" applyAlignment="1" applyProtection="1">
      <alignment horizontal="center" vertical="center" wrapText="1"/>
    </xf>
    <xf numFmtId="0" fontId="12" fillId="2" borderId="10" xfId="0" applyNumberFormat="1" applyFont="1" applyFill="1" applyBorder="1" applyAlignment="1" applyProtection="1">
      <alignment horizontal="center" vertical="center" wrapText="1"/>
    </xf>
    <xf numFmtId="0" fontId="12" fillId="2" borderId="12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left" vertical="center" wrapText="1"/>
    </xf>
    <xf numFmtId="0" fontId="4" fillId="2" borderId="3" xfId="0" applyNumberFormat="1" applyFont="1" applyFill="1" applyBorder="1" applyAlignment="1" applyProtection="1">
      <alignment horizontal="left" vertical="center" wrapText="1"/>
    </xf>
    <xf numFmtId="176" fontId="4" fillId="2" borderId="2" xfId="0" applyNumberFormat="1" applyFont="1" applyFill="1" applyBorder="1" applyAlignment="1" applyProtection="1">
      <alignment horizontal="right" vertical="center" wrapText="1"/>
    </xf>
    <xf numFmtId="176" fontId="4" fillId="2" borderId="3" xfId="0" applyNumberFormat="1" applyFont="1" applyFill="1" applyBorder="1" applyAlignment="1" applyProtection="1">
      <alignment horizontal="right" vertical="center" wrapText="1"/>
    </xf>
    <xf numFmtId="0" fontId="12" fillId="2" borderId="8" xfId="0" applyNumberFormat="1" applyFont="1" applyFill="1" applyBorder="1" applyAlignment="1" applyProtection="1">
      <alignment horizontal="center" vertical="center" wrapText="1"/>
    </xf>
    <xf numFmtId="0" fontId="12" fillId="2" borderId="11" xfId="0" applyNumberFormat="1" applyFont="1" applyFill="1" applyBorder="1" applyAlignment="1" applyProtection="1">
      <alignment horizontal="center" vertical="center" wrapText="1"/>
    </xf>
    <xf numFmtId="0" fontId="12" fillId="2" borderId="9" xfId="0" applyNumberFormat="1" applyFont="1" applyFill="1" applyBorder="1" applyAlignment="1" applyProtection="1">
      <alignment horizontal="center" vertical="center" wrapText="1"/>
    </xf>
    <xf numFmtId="0" fontId="12" fillId="2" borderId="13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180" fontId="4" fillId="2" borderId="2" xfId="0" applyNumberFormat="1" applyFont="1" applyFill="1" applyBorder="1" applyAlignment="1" applyProtection="1">
      <alignment horizontal="right" vertical="center" wrapText="1"/>
    </xf>
    <xf numFmtId="180" fontId="4" fillId="2" borderId="3" xfId="0" applyNumberFormat="1" applyFont="1" applyFill="1" applyBorder="1" applyAlignment="1" applyProtection="1">
      <alignment horizontal="right" vertical="center" wrapText="1"/>
    </xf>
    <xf numFmtId="0" fontId="4" fillId="2" borderId="0" xfId="0" applyNumberFormat="1" applyFont="1" applyFill="1" applyBorder="1" applyAlignment="1" applyProtection="1">
      <alignment horizontal="left" wrapText="1"/>
    </xf>
    <xf numFmtId="0" fontId="22" fillId="2" borderId="14" xfId="0" applyNumberFormat="1" applyFont="1" applyFill="1" applyBorder="1" applyAlignment="1" applyProtection="1">
      <alignment horizontal="center" vertical="center" wrapText="1"/>
    </xf>
    <xf numFmtId="0" fontId="6" fillId="2" borderId="14" xfId="0" applyNumberFormat="1" applyFont="1" applyFill="1" applyBorder="1" applyAlignment="1" applyProtection="1">
      <alignment horizontal="center" vertical="center" wrapText="1"/>
    </xf>
    <xf numFmtId="0" fontId="2" fillId="2" borderId="14" xfId="0" applyNumberFormat="1" applyFont="1" applyFill="1" applyBorder="1" applyAlignment="1" applyProtection="1">
      <alignment horizontal="left" wrapText="1"/>
    </xf>
    <xf numFmtId="0" fontId="2" fillId="2" borderId="14" xfId="0" applyNumberFormat="1" applyFont="1" applyFill="1" applyBorder="1" applyAlignment="1" applyProtection="1">
      <alignment horizontal="center" vertical="center" wrapText="1"/>
    </xf>
    <xf numFmtId="0" fontId="2" fillId="2" borderId="14" xfId="0" applyNumberFormat="1" applyFont="1" applyFill="1" applyBorder="1" applyAlignment="1" applyProtection="1">
      <alignment vertical="center" wrapText="1"/>
    </xf>
    <xf numFmtId="0" fontId="19" fillId="2" borderId="14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0" fontId="7" fillId="0" borderId="14" xfId="0" applyFont="1" applyFill="1" applyBorder="1" applyAlignment="1">
      <alignment horizontal="center" vertical="center"/>
    </xf>
    <xf numFmtId="9" fontId="7" fillId="0" borderId="14" xfId="0" applyNumberFormat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left" vertical="center" wrapText="1"/>
    </xf>
    <xf numFmtId="0" fontId="5" fillId="3" borderId="6" xfId="1" applyFont="1" applyFill="1" applyBorder="1" applyAlignment="1">
      <alignment horizontal="right" vertical="center" wrapText="1"/>
    </xf>
    <xf numFmtId="0" fontId="4" fillId="2" borderId="2" xfId="0" applyNumberFormat="1" applyFont="1" applyFill="1" applyBorder="1" applyAlignment="1" applyProtection="1">
      <alignment horizontal="right" vertical="center" wrapText="1"/>
    </xf>
    <xf numFmtId="0" fontId="4" fillId="2" borderId="3" xfId="0" applyNumberFormat="1" applyFont="1" applyFill="1" applyBorder="1" applyAlignment="1" applyProtection="1">
      <alignment horizontal="right" vertical="center" wrapText="1"/>
    </xf>
    <xf numFmtId="0" fontId="4" fillId="2" borderId="5" xfId="0" applyNumberFormat="1" applyFont="1" applyFill="1" applyBorder="1" applyAlignment="1" applyProtection="1">
      <alignment horizontal="left" wrapText="1"/>
    </xf>
    <xf numFmtId="177" fontId="4" fillId="2" borderId="2" xfId="0" applyNumberFormat="1" applyFont="1" applyFill="1" applyBorder="1" applyAlignment="1" applyProtection="1">
      <alignment horizontal="right" vertical="center" wrapText="1"/>
    </xf>
    <xf numFmtId="177" fontId="4" fillId="2" borderId="3" xfId="0" applyNumberFormat="1" applyFont="1" applyFill="1" applyBorder="1" applyAlignment="1" applyProtection="1">
      <alignment horizontal="right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showGridLines="0" workbookViewId="0">
      <selection sqref="A1:K1"/>
    </sheetView>
  </sheetViews>
  <sheetFormatPr defaultColWidth="9" defaultRowHeight="14.25" x14ac:dyDescent="0.2"/>
  <cols>
    <col min="1" max="1" width="4.375" customWidth="1"/>
    <col min="2" max="2" width="6.75" customWidth="1"/>
    <col min="3" max="3" width="5.25" customWidth="1"/>
    <col min="4" max="4" width="13.375" customWidth="1"/>
    <col min="5" max="5" width="16.625" customWidth="1"/>
    <col min="6" max="6" width="4.5" customWidth="1"/>
    <col min="7" max="7" width="7.5" customWidth="1"/>
    <col min="8" max="8" width="10.125" customWidth="1"/>
    <col min="9" max="9" width="1.875" customWidth="1"/>
    <col min="10" max="11" width="8.25" customWidth="1"/>
  </cols>
  <sheetData>
    <row r="1" spans="1:11" ht="30.2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47.25" customHeight="1" x14ac:dyDescent="0.15">
      <c r="A2" s="33" t="s">
        <v>1</v>
      </c>
      <c r="B2" s="33"/>
      <c r="C2" s="33" t="s">
        <v>2</v>
      </c>
      <c r="D2" s="33"/>
      <c r="E2" s="33"/>
      <c r="F2" s="33"/>
      <c r="G2" s="33"/>
      <c r="H2" s="33"/>
      <c r="I2" s="33"/>
      <c r="J2" s="34" t="s">
        <v>3</v>
      </c>
      <c r="K2" s="34"/>
    </row>
    <row r="3" spans="1:11" ht="23.45" customHeight="1" x14ac:dyDescent="0.2">
      <c r="A3" s="38" t="s">
        <v>4</v>
      </c>
      <c r="B3" s="44" t="s">
        <v>5</v>
      </c>
      <c r="C3" s="45"/>
      <c r="D3" s="38" t="s">
        <v>6</v>
      </c>
      <c r="E3" s="38" t="s">
        <v>7</v>
      </c>
      <c r="F3" s="38" t="s">
        <v>8</v>
      </c>
      <c r="G3" s="38" t="s">
        <v>9</v>
      </c>
      <c r="H3" s="35" t="s">
        <v>10</v>
      </c>
      <c r="I3" s="36"/>
      <c r="J3" s="36"/>
      <c r="K3" s="37"/>
    </row>
    <row r="4" spans="1:11" ht="38.25" customHeight="1" x14ac:dyDescent="0.2">
      <c r="A4" s="39"/>
      <c r="B4" s="46"/>
      <c r="C4" s="47"/>
      <c r="D4" s="39"/>
      <c r="E4" s="39"/>
      <c r="F4" s="39"/>
      <c r="G4" s="39"/>
      <c r="H4" s="17" t="s">
        <v>11</v>
      </c>
      <c r="I4" s="35" t="s">
        <v>12</v>
      </c>
      <c r="J4" s="37"/>
      <c r="K4" s="17" t="s">
        <v>13</v>
      </c>
    </row>
    <row r="5" spans="1:11" ht="24.95" customHeight="1" x14ac:dyDescent="0.2">
      <c r="A5" s="3" t="s">
        <v>14</v>
      </c>
      <c r="B5" s="40" t="s">
        <v>14</v>
      </c>
      <c r="C5" s="41"/>
      <c r="D5" s="4" t="s">
        <v>15</v>
      </c>
      <c r="E5" s="4" t="s">
        <v>14</v>
      </c>
      <c r="F5" s="3" t="s">
        <v>14</v>
      </c>
      <c r="G5" s="7" t="s">
        <v>14</v>
      </c>
      <c r="H5" s="5" t="s">
        <v>14</v>
      </c>
      <c r="I5" s="42" t="s">
        <v>14</v>
      </c>
      <c r="J5" s="43"/>
      <c r="K5" s="5" t="s">
        <v>14</v>
      </c>
    </row>
    <row r="6" spans="1:11" ht="26.45" customHeight="1" x14ac:dyDescent="0.2">
      <c r="A6" s="3" t="s">
        <v>14</v>
      </c>
      <c r="B6" s="40" t="s">
        <v>16</v>
      </c>
      <c r="C6" s="41"/>
      <c r="D6" s="4" t="s">
        <v>17</v>
      </c>
      <c r="E6" s="4" t="s">
        <v>14</v>
      </c>
      <c r="F6" s="3" t="s">
        <v>14</v>
      </c>
      <c r="G6" s="7" t="s">
        <v>14</v>
      </c>
      <c r="H6" s="5" t="s">
        <v>14</v>
      </c>
      <c r="I6" s="42" t="s">
        <v>14</v>
      </c>
      <c r="J6" s="43"/>
      <c r="K6" s="5" t="s">
        <v>14</v>
      </c>
    </row>
    <row r="7" spans="1:11" ht="24.95" customHeight="1" x14ac:dyDescent="0.2">
      <c r="A7" s="3" t="s">
        <v>18</v>
      </c>
      <c r="B7" s="40" t="s">
        <v>19</v>
      </c>
      <c r="C7" s="41"/>
      <c r="D7" s="4" t="s">
        <v>20</v>
      </c>
      <c r="E7" s="4" t="s">
        <v>14</v>
      </c>
      <c r="F7" s="3" t="s">
        <v>21</v>
      </c>
      <c r="G7" s="7" t="s">
        <v>22</v>
      </c>
      <c r="H7" s="5" t="s">
        <v>14</v>
      </c>
      <c r="I7" s="42" t="s">
        <v>14</v>
      </c>
      <c r="J7" s="43"/>
      <c r="K7" s="5" t="s">
        <v>14</v>
      </c>
    </row>
    <row r="8" spans="1:11" ht="26.45" customHeight="1" x14ac:dyDescent="0.2">
      <c r="A8" s="3" t="s">
        <v>23</v>
      </c>
      <c r="B8" s="40" t="s">
        <v>24</v>
      </c>
      <c r="C8" s="41"/>
      <c r="D8" s="4" t="s">
        <v>25</v>
      </c>
      <c r="E8" s="4" t="s">
        <v>14</v>
      </c>
      <c r="F8" s="3" t="s">
        <v>26</v>
      </c>
      <c r="G8" s="7" t="s">
        <v>22</v>
      </c>
      <c r="H8" s="5" t="s">
        <v>14</v>
      </c>
      <c r="I8" s="42" t="s">
        <v>14</v>
      </c>
      <c r="J8" s="43"/>
      <c r="K8" s="5" t="s">
        <v>14</v>
      </c>
    </row>
    <row r="9" spans="1:11" ht="24.95" customHeight="1" x14ac:dyDescent="0.2">
      <c r="A9" s="3" t="s">
        <v>27</v>
      </c>
      <c r="B9" s="40" t="s">
        <v>28</v>
      </c>
      <c r="C9" s="41"/>
      <c r="D9" s="4" t="s">
        <v>29</v>
      </c>
      <c r="E9" s="4" t="s">
        <v>14</v>
      </c>
      <c r="F9" s="3" t="s">
        <v>26</v>
      </c>
      <c r="G9" s="7" t="s">
        <v>22</v>
      </c>
      <c r="H9" s="5" t="s">
        <v>14</v>
      </c>
      <c r="I9" s="42" t="s">
        <v>14</v>
      </c>
      <c r="J9" s="43"/>
      <c r="K9" s="5" t="s">
        <v>14</v>
      </c>
    </row>
    <row r="10" spans="1:11" ht="24.95" customHeight="1" x14ac:dyDescent="0.2">
      <c r="A10" s="3" t="s">
        <v>30</v>
      </c>
      <c r="B10" s="40" t="s">
        <v>31</v>
      </c>
      <c r="C10" s="41"/>
      <c r="D10" s="4" t="s">
        <v>32</v>
      </c>
      <c r="E10" s="4" t="s">
        <v>14</v>
      </c>
      <c r="F10" s="3" t="s">
        <v>26</v>
      </c>
      <c r="G10" s="7" t="s">
        <v>22</v>
      </c>
      <c r="H10" s="5" t="s">
        <v>14</v>
      </c>
      <c r="I10" s="42" t="s">
        <v>14</v>
      </c>
      <c r="J10" s="43"/>
      <c r="K10" s="5" t="s">
        <v>14</v>
      </c>
    </row>
    <row r="11" spans="1:11" ht="24.95" customHeight="1" x14ac:dyDescent="0.2">
      <c r="A11" s="3" t="s">
        <v>33</v>
      </c>
      <c r="B11" s="40" t="s">
        <v>34</v>
      </c>
      <c r="C11" s="41"/>
      <c r="D11" s="4" t="s">
        <v>35</v>
      </c>
      <c r="E11" s="4" t="s">
        <v>14</v>
      </c>
      <c r="F11" s="3" t="s">
        <v>36</v>
      </c>
      <c r="G11" s="7" t="s">
        <v>22</v>
      </c>
      <c r="H11" s="5" t="s">
        <v>14</v>
      </c>
      <c r="I11" s="42" t="s">
        <v>14</v>
      </c>
      <c r="J11" s="43"/>
      <c r="K11" s="5" t="s">
        <v>14</v>
      </c>
    </row>
    <row r="12" spans="1:11" ht="24.95" customHeight="1" x14ac:dyDescent="0.2">
      <c r="A12" s="3" t="s">
        <v>37</v>
      </c>
      <c r="B12" s="40" t="s">
        <v>38</v>
      </c>
      <c r="C12" s="41"/>
      <c r="D12" s="4" t="s">
        <v>39</v>
      </c>
      <c r="E12" s="4" t="s">
        <v>14</v>
      </c>
      <c r="F12" s="3" t="s">
        <v>26</v>
      </c>
      <c r="G12" s="7" t="s">
        <v>22</v>
      </c>
      <c r="H12" s="5" t="s">
        <v>14</v>
      </c>
      <c r="I12" s="42" t="s">
        <v>14</v>
      </c>
      <c r="J12" s="43"/>
      <c r="K12" s="5" t="s">
        <v>14</v>
      </c>
    </row>
    <row r="13" spans="1:11" ht="26.45" customHeight="1" x14ac:dyDescent="0.2">
      <c r="A13" s="3" t="s">
        <v>40</v>
      </c>
      <c r="B13" s="40" t="s">
        <v>41</v>
      </c>
      <c r="C13" s="41"/>
      <c r="D13" s="4" t="s">
        <v>42</v>
      </c>
      <c r="E13" s="4" t="s">
        <v>14</v>
      </c>
      <c r="F13" s="3" t="s">
        <v>36</v>
      </c>
      <c r="G13" s="7" t="s">
        <v>22</v>
      </c>
      <c r="H13" s="5" t="s">
        <v>14</v>
      </c>
      <c r="I13" s="42" t="s">
        <v>14</v>
      </c>
      <c r="J13" s="43"/>
      <c r="K13" s="5" t="s">
        <v>14</v>
      </c>
    </row>
    <row r="14" spans="1:11" ht="24.95" customHeight="1" x14ac:dyDescent="0.2">
      <c r="A14" s="3" t="s">
        <v>43</v>
      </c>
      <c r="B14" s="40" t="s">
        <v>44</v>
      </c>
      <c r="C14" s="41"/>
      <c r="D14" s="4" t="s">
        <v>45</v>
      </c>
      <c r="E14" s="4" t="s">
        <v>14</v>
      </c>
      <c r="F14" s="3" t="s">
        <v>46</v>
      </c>
      <c r="G14" s="7" t="s">
        <v>22</v>
      </c>
      <c r="H14" s="5" t="s">
        <v>14</v>
      </c>
      <c r="I14" s="42" t="s">
        <v>14</v>
      </c>
      <c r="J14" s="43"/>
      <c r="K14" s="5" t="s">
        <v>14</v>
      </c>
    </row>
    <row r="15" spans="1:11" ht="24.95" customHeight="1" x14ac:dyDescent="0.2">
      <c r="A15" s="3" t="s">
        <v>47</v>
      </c>
      <c r="B15" s="40" t="s">
        <v>48</v>
      </c>
      <c r="C15" s="41"/>
      <c r="D15" s="4" t="s">
        <v>49</v>
      </c>
      <c r="E15" s="4" t="s">
        <v>14</v>
      </c>
      <c r="F15" s="3" t="s">
        <v>26</v>
      </c>
      <c r="G15" s="7" t="s">
        <v>22</v>
      </c>
      <c r="H15" s="5" t="s">
        <v>14</v>
      </c>
      <c r="I15" s="42" t="s">
        <v>14</v>
      </c>
      <c r="J15" s="43"/>
      <c r="K15" s="5" t="s">
        <v>14</v>
      </c>
    </row>
    <row r="16" spans="1:11" ht="24.95" customHeight="1" x14ac:dyDescent="0.2">
      <c r="A16" s="3" t="s">
        <v>14</v>
      </c>
      <c r="B16" s="40" t="s">
        <v>50</v>
      </c>
      <c r="C16" s="41"/>
      <c r="D16" s="4" t="s">
        <v>51</v>
      </c>
      <c r="E16" s="4" t="s">
        <v>14</v>
      </c>
      <c r="F16" s="3" t="s">
        <v>14</v>
      </c>
      <c r="G16" s="7" t="s">
        <v>14</v>
      </c>
      <c r="H16" s="5" t="s">
        <v>14</v>
      </c>
      <c r="I16" s="42" t="s">
        <v>14</v>
      </c>
      <c r="J16" s="43"/>
      <c r="K16" s="5" t="s">
        <v>14</v>
      </c>
    </row>
    <row r="17" spans="1:11" ht="24.95" customHeight="1" x14ac:dyDescent="0.2">
      <c r="A17" s="3" t="s">
        <v>52</v>
      </c>
      <c r="B17" s="40" t="s">
        <v>53</v>
      </c>
      <c r="C17" s="41"/>
      <c r="D17" s="4" t="s">
        <v>54</v>
      </c>
      <c r="E17" s="4" t="s">
        <v>14</v>
      </c>
      <c r="F17" s="3" t="s">
        <v>26</v>
      </c>
      <c r="G17" s="7" t="s">
        <v>22</v>
      </c>
      <c r="H17" s="5" t="s">
        <v>14</v>
      </c>
      <c r="I17" s="42" t="s">
        <v>14</v>
      </c>
      <c r="J17" s="43"/>
      <c r="K17" s="5" t="s">
        <v>14</v>
      </c>
    </row>
    <row r="18" spans="1:11" ht="24.95" customHeight="1" x14ac:dyDescent="0.2">
      <c r="A18" s="3" t="s">
        <v>55</v>
      </c>
      <c r="B18" s="40" t="s">
        <v>56</v>
      </c>
      <c r="C18" s="41"/>
      <c r="D18" s="4" t="s">
        <v>57</v>
      </c>
      <c r="E18" s="4" t="s">
        <v>14</v>
      </c>
      <c r="F18" s="3" t="s">
        <v>26</v>
      </c>
      <c r="G18" s="7" t="s">
        <v>22</v>
      </c>
      <c r="H18" s="5" t="s">
        <v>14</v>
      </c>
      <c r="I18" s="42" t="s">
        <v>14</v>
      </c>
      <c r="J18" s="43"/>
      <c r="K18" s="5" t="s">
        <v>14</v>
      </c>
    </row>
    <row r="19" spans="1:11" ht="37.35" customHeight="1" x14ac:dyDescent="0.2">
      <c r="A19" s="3" t="s">
        <v>58</v>
      </c>
      <c r="B19" s="40" t="s">
        <v>59</v>
      </c>
      <c r="C19" s="41"/>
      <c r="D19" s="4" t="s">
        <v>60</v>
      </c>
      <c r="E19" s="4" t="s">
        <v>14</v>
      </c>
      <c r="F19" s="3" t="s">
        <v>26</v>
      </c>
      <c r="G19" s="7" t="s">
        <v>22</v>
      </c>
      <c r="H19" s="5" t="s">
        <v>14</v>
      </c>
      <c r="I19" s="42" t="s">
        <v>14</v>
      </c>
      <c r="J19" s="43"/>
      <c r="K19" s="5" t="s">
        <v>14</v>
      </c>
    </row>
    <row r="20" spans="1:11" ht="26.45" customHeight="1" x14ac:dyDescent="0.2">
      <c r="A20" s="3" t="s">
        <v>61</v>
      </c>
      <c r="B20" s="40" t="s">
        <v>62</v>
      </c>
      <c r="C20" s="41"/>
      <c r="D20" s="4" t="s">
        <v>63</v>
      </c>
      <c r="E20" s="4" t="s">
        <v>14</v>
      </c>
      <c r="F20" s="3" t="s">
        <v>26</v>
      </c>
      <c r="G20" s="7" t="s">
        <v>22</v>
      </c>
      <c r="H20" s="5" t="s">
        <v>14</v>
      </c>
      <c r="I20" s="42" t="s">
        <v>14</v>
      </c>
      <c r="J20" s="43"/>
      <c r="K20" s="5" t="s">
        <v>14</v>
      </c>
    </row>
    <row r="21" spans="1:11" ht="24.95" customHeight="1" x14ac:dyDescent="0.2">
      <c r="A21" s="3" t="s">
        <v>64</v>
      </c>
      <c r="B21" s="40" t="s">
        <v>65</v>
      </c>
      <c r="C21" s="41"/>
      <c r="D21" s="4" t="s">
        <v>66</v>
      </c>
      <c r="E21" s="4" t="s">
        <v>14</v>
      </c>
      <c r="F21" s="3" t="s">
        <v>26</v>
      </c>
      <c r="G21" s="7" t="s">
        <v>22</v>
      </c>
      <c r="H21" s="5" t="s">
        <v>14</v>
      </c>
      <c r="I21" s="42" t="s">
        <v>14</v>
      </c>
      <c r="J21" s="43"/>
      <c r="K21" s="5" t="s">
        <v>14</v>
      </c>
    </row>
    <row r="22" spans="1:11" ht="20.45" customHeight="1" x14ac:dyDescent="0.2">
      <c r="A22" s="48" t="s">
        <v>67</v>
      </c>
      <c r="B22" s="49"/>
      <c r="C22" s="49"/>
      <c r="D22" s="49"/>
      <c r="E22" s="49"/>
      <c r="F22" s="49"/>
      <c r="G22" s="49"/>
      <c r="H22" s="49"/>
      <c r="I22" s="42" t="s">
        <v>14</v>
      </c>
      <c r="J22" s="43"/>
      <c r="K22" s="5" t="s">
        <v>14</v>
      </c>
    </row>
    <row r="23" spans="1:11" ht="20.45" customHeight="1" x14ac:dyDescent="0.2">
      <c r="A23" s="48" t="s">
        <v>68</v>
      </c>
      <c r="B23" s="49"/>
      <c r="C23" s="49"/>
      <c r="D23" s="49"/>
      <c r="E23" s="49"/>
      <c r="F23" s="49"/>
      <c r="G23" s="49"/>
      <c r="H23" s="49"/>
      <c r="I23" s="42" t="s">
        <v>14</v>
      </c>
      <c r="J23" s="43"/>
      <c r="K23" s="5" t="s">
        <v>14</v>
      </c>
    </row>
    <row r="24" spans="1:11" ht="17.850000000000001" customHeight="1" x14ac:dyDescent="0.2">
      <c r="A24" s="50" t="s">
        <v>14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</row>
  </sheetData>
  <mergeCells count="51">
    <mergeCell ref="A22:H22"/>
    <mergeCell ref="I22:J22"/>
    <mergeCell ref="A23:H23"/>
    <mergeCell ref="I23:J23"/>
    <mergeCell ref="A24:K24"/>
    <mergeCell ref="B19:C19"/>
    <mergeCell ref="I19:J19"/>
    <mergeCell ref="B20:C20"/>
    <mergeCell ref="I20:J20"/>
    <mergeCell ref="B21:C21"/>
    <mergeCell ref="I21:J21"/>
    <mergeCell ref="B16:C16"/>
    <mergeCell ref="I16:J16"/>
    <mergeCell ref="B17:C17"/>
    <mergeCell ref="I17:J17"/>
    <mergeCell ref="B18:C18"/>
    <mergeCell ref="I18:J18"/>
    <mergeCell ref="B13:C13"/>
    <mergeCell ref="I13:J13"/>
    <mergeCell ref="B14:C14"/>
    <mergeCell ref="I14:J14"/>
    <mergeCell ref="B15:C15"/>
    <mergeCell ref="I15:J15"/>
    <mergeCell ref="B10:C10"/>
    <mergeCell ref="I10:J10"/>
    <mergeCell ref="B11:C11"/>
    <mergeCell ref="I11:J11"/>
    <mergeCell ref="B12:C12"/>
    <mergeCell ref="I12:J12"/>
    <mergeCell ref="B7:C7"/>
    <mergeCell ref="I7:J7"/>
    <mergeCell ref="B8:C8"/>
    <mergeCell ref="I8:J8"/>
    <mergeCell ref="B9:C9"/>
    <mergeCell ref="I9:J9"/>
    <mergeCell ref="B5:C5"/>
    <mergeCell ref="I5:J5"/>
    <mergeCell ref="B6:C6"/>
    <mergeCell ref="I6:J6"/>
    <mergeCell ref="D3:D4"/>
    <mergeCell ref="E3:E4"/>
    <mergeCell ref="F3:F4"/>
    <mergeCell ref="G3:G4"/>
    <mergeCell ref="B3:C4"/>
    <mergeCell ref="A1:K1"/>
    <mergeCell ref="A2:B2"/>
    <mergeCell ref="C2:I2"/>
    <mergeCell ref="J2:K2"/>
    <mergeCell ref="H3:K3"/>
    <mergeCell ref="A3:A4"/>
    <mergeCell ref="I4:J4"/>
  </mergeCells>
  <phoneticPr fontId="20" type="noConversion"/>
  <pageMargins left="0.42" right="0.42" top="0.75" bottom="0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showGridLines="0" workbookViewId="0">
      <selection activeCell="D4" sqref="D4"/>
    </sheetView>
  </sheetViews>
  <sheetFormatPr defaultColWidth="9" defaultRowHeight="14.25" x14ac:dyDescent="0.2"/>
  <cols>
    <col min="1" max="1" width="6.75" customWidth="1"/>
    <col min="2" max="2" width="3.875" customWidth="1"/>
    <col min="3" max="3" width="8.75" customWidth="1"/>
    <col min="4" max="4" width="12.125" customWidth="1"/>
    <col min="5" max="5" width="10.625" customWidth="1"/>
    <col min="6" max="6" width="3.875" customWidth="1"/>
    <col min="7" max="7" width="3.375" customWidth="1"/>
    <col min="8" max="8" width="6.25" customWidth="1"/>
    <col min="9" max="9" width="4.375" customWidth="1"/>
    <col min="10" max="10" width="7.75" customWidth="1"/>
    <col min="11" max="11" width="3.625" customWidth="1"/>
    <col min="12" max="12" width="6.125" customWidth="1"/>
    <col min="13" max="13" width="9.625" customWidth="1"/>
  </cols>
  <sheetData>
    <row r="1" spans="1:13" ht="30.2" customHeight="1" x14ac:dyDescent="0.2">
      <c r="A1" s="32" t="s">
        <v>69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47.85" customHeight="1" x14ac:dyDescent="0.15">
      <c r="A2" s="33" t="s">
        <v>1</v>
      </c>
      <c r="B2" s="33"/>
      <c r="C2" s="33" t="s">
        <v>2</v>
      </c>
      <c r="D2" s="33"/>
      <c r="E2" s="33"/>
      <c r="F2" s="33"/>
      <c r="G2" s="33"/>
      <c r="H2" s="33"/>
      <c r="I2" s="33" t="s">
        <v>70</v>
      </c>
      <c r="J2" s="33"/>
      <c r="K2" s="33"/>
      <c r="L2" s="34" t="s">
        <v>3</v>
      </c>
      <c r="M2" s="34"/>
    </row>
    <row r="3" spans="1:13" ht="32.25" customHeight="1" x14ac:dyDescent="0.2">
      <c r="A3" s="2" t="s">
        <v>4</v>
      </c>
      <c r="B3" s="51" t="s">
        <v>5</v>
      </c>
      <c r="C3" s="52"/>
      <c r="D3" s="2" t="s">
        <v>6</v>
      </c>
      <c r="E3" s="2" t="s">
        <v>71</v>
      </c>
      <c r="F3" s="51" t="s">
        <v>72</v>
      </c>
      <c r="G3" s="52"/>
      <c r="H3" s="51" t="s">
        <v>73</v>
      </c>
      <c r="I3" s="52"/>
      <c r="J3" s="2" t="s">
        <v>74</v>
      </c>
      <c r="K3" s="51" t="s">
        <v>75</v>
      </c>
      <c r="L3" s="52"/>
      <c r="M3" s="2" t="s">
        <v>76</v>
      </c>
    </row>
    <row r="4" spans="1:13" ht="26.45" customHeight="1" x14ac:dyDescent="0.2">
      <c r="A4" s="3" t="s">
        <v>18</v>
      </c>
      <c r="B4" s="40" t="s">
        <v>16</v>
      </c>
      <c r="C4" s="41"/>
      <c r="D4" s="4" t="s">
        <v>17</v>
      </c>
      <c r="E4" s="4" t="s">
        <v>14</v>
      </c>
      <c r="F4" s="42" t="s">
        <v>14</v>
      </c>
      <c r="G4" s="43"/>
      <c r="H4" s="42" t="s">
        <v>14</v>
      </c>
      <c r="I4" s="43"/>
      <c r="J4" s="5" t="s">
        <v>14</v>
      </c>
      <c r="K4" s="42" t="s">
        <v>14</v>
      </c>
      <c r="L4" s="43"/>
      <c r="M4" s="4" t="s">
        <v>14</v>
      </c>
    </row>
    <row r="5" spans="1:13" ht="37.35" customHeight="1" x14ac:dyDescent="0.2">
      <c r="A5" s="3" t="s">
        <v>77</v>
      </c>
      <c r="B5" s="40" t="s">
        <v>78</v>
      </c>
      <c r="C5" s="41"/>
      <c r="D5" s="4" t="s">
        <v>79</v>
      </c>
      <c r="E5" s="4" t="s">
        <v>14</v>
      </c>
      <c r="F5" s="42" t="s">
        <v>14</v>
      </c>
      <c r="G5" s="43"/>
      <c r="H5" s="42" t="s">
        <v>14</v>
      </c>
      <c r="I5" s="43"/>
      <c r="J5" s="5" t="s">
        <v>14</v>
      </c>
      <c r="K5" s="42" t="s">
        <v>14</v>
      </c>
      <c r="L5" s="43"/>
      <c r="M5" s="4" t="s">
        <v>14</v>
      </c>
    </row>
    <row r="6" spans="1:13" ht="69.95" customHeight="1" x14ac:dyDescent="0.2">
      <c r="A6" s="3" t="s">
        <v>80</v>
      </c>
      <c r="B6" s="40" t="s">
        <v>81</v>
      </c>
      <c r="C6" s="41"/>
      <c r="D6" s="4" t="s">
        <v>82</v>
      </c>
      <c r="E6" s="4" t="s">
        <v>83</v>
      </c>
      <c r="F6" s="53">
        <v>13</v>
      </c>
      <c r="G6" s="54"/>
      <c r="H6" s="42" t="s">
        <v>14</v>
      </c>
      <c r="I6" s="43"/>
      <c r="J6" s="5" t="s">
        <v>14</v>
      </c>
      <c r="K6" s="42" t="s">
        <v>14</v>
      </c>
      <c r="L6" s="43"/>
      <c r="M6" s="4" t="s">
        <v>84</v>
      </c>
    </row>
    <row r="7" spans="1:13" ht="20.45" customHeight="1" x14ac:dyDescent="0.2">
      <c r="A7" s="3" t="s">
        <v>14</v>
      </c>
      <c r="B7" s="40" t="s">
        <v>14</v>
      </c>
      <c r="C7" s="41"/>
      <c r="D7" s="4" t="s">
        <v>85</v>
      </c>
      <c r="E7" s="4" t="s">
        <v>14</v>
      </c>
      <c r="F7" s="42" t="s">
        <v>14</v>
      </c>
      <c r="G7" s="43"/>
      <c r="H7" s="42" t="s">
        <v>14</v>
      </c>
      <c r="I7" s="43"/>
      <c r="J7" s="5" t="s">
        <v>14</v>
      </c>
      <c r="K7" s="42" t="s">
        <v>14</v>
      </c>
      <c r="L7" s="43"/>
      <c r="M7" s="4" t="s">
        <v>14</v>
      </c>
    </row>
    <row r="8" spans="1:13" ht="20.45" customHeight="1" x14ac:dyDescent="0.2">
      <c r="A8" s="3" t="s">
        <v>23</v>
      </c>
      <c r="B8" s="40" t="s">
        <v>50</v>
      </c>
      <c r="C8" s="41"/>
      <c r="D8" s="4" t="s">
        <v>51</v>
      </c>
      <c r="E8" s="4" t="s">
        <v>14</v>
      </c>
      <c r="F8" s="42" t="s">
        <v>14</v>
      </c>
      <c r="G8" s="43"/>
      <c r="H8" s="42" t="s">
        <v>14</v>
      </c>
      <c r="I8" s="43"/>
      <c r="J8" s="5" t="s">
        <v>14</v>
      </c>
      <c r="K8" s="42" t="s">
        <v>14</v>
      </c>
      <c r="L8" s="43"/>
      <c r="M8" s="4" t="s">
        <v>14</v>
      </c>
    </row>
    <row r="9" spans="1:13" ht="59.1" customHeight="1" x14ac:dyDescent="0.2">
      <c r="A9" s="3" t="s">
        <v>86</v>
      </c>
      <c r="B9" s="40" t="s">
        <v>87</v>
      </c>
      <c r="C9" s="41"/>
      <c r="D9" s="4" t="s">
        <v>88</v>
      </c>
      <c r="E9" s="4" t="s">
        <v>83</v>
      </c>
      <c r="F9" s="42" t="s">
        <v>14</v>
      </c>
      <c r="G9" s="43"/>
      <c r="H9" s="42" t="s">
        <v>14</v>
      </c>
      <c r="I9" s="43"/>
      <c r="J9" s="5" t="s">
        <v>14</v>
      </c>
      <c r="K9" s="42" t="s">
        <v>14</v>
      </c>
      <c r="L9" s="43"/>
      <c r="M9" s="4" t="s">
        <v>89</v>
      </c>
    </row>
    <row r="10" spans="1:13" ht="37.35" customHeight="1" x14ac:dyDescent="0.2">
      <c r="A10" s="3" t="s">
        <v>90</v>
      </c>
      <c r="B10" s="40" t="s">
        <v>91</v>
      </c>
      <c r="C10" s="41"/>
      <c r="D10" s="4" t="s">
        <v>92</v>
      </c>
      <c r="E10" s="4" t="s">
        <v>93</v>
      </c>
      <c r="F10" s="53">
        <v>20</v>
      </c>
      <c r="G10" s="54"/>
      <c r="H10" s="42" t="s">
        <v>14</v>
      </c>
      <c r="I10" s="43"/>
      <c r="J10" s="5" t="s">
        <v>14</v>
      </c>
      <c r="K10" s="42" t="s">
        <v>14</v>
      </c>
      <c r="L10" s="43"/>
      <c r="M10" s="4" t="s">
        <v>94</v>
      </c>
    </row>
    <row r="11" spans="1:13" ht="37.35" customHeight="1" x14ac:dyDescent="0.2">
      <c r="A11" s="3" t="s">
        <v>95</v>
      </c>
      <c r="B11" s="40" t="s">
        <v>96</v>
      </c>
      <c r="C11" s="41"/>
      <c r="D11" s="4" t="s">
        <v>97</v>
      </c>
      <c r="E11" s="4" t="s">
        <v>98</v>
      </c>
      <c r="F11" s="53">
        <v>30</v>
      </c>
      <c r="G11" s="54"/>
      <c r="H11" s="42" t="s">
        <v>14</v>
      </c>
      <c r="I11" s="43"/>
      <c r="J11" s="5" t="s">
        <v>14</v>
      </c>
      <c r="K11" s="42" t="s">
        <v>14</v>
      </c>
      <c r="L11" s="43"/>
      <c r="M11" s="4" t="s">
        <v>14</v>
      </c>
    </row>
    <row r="12" spans="1:13" ht="20.45" customHeight="1" x14ac:dyDescent="0.2">
      <c r="A12" s="3" t="s">
        <v>14</v>
      </c>
      <c r="B12" s="40" t="s">
        <v>14</v>
      </c>
      <c r="C12" s="41"/>
      <c r="D12" s="4" t="s">
        <v>85</v>
      </c>
      <c r="E12" s="4" t="s">
        <v>14</v>
      </c>
      <c r="F12" s="42" t="s">
        <v>14</v>
      </c>
      <c r="G12" s="43"/>
      <c r="H12" s="42" t="s">
        <v>14</v>
      </c>
      <c r="I12" s="43"/>
      <c r="J12" s="5" t="s">
        <v>14</v>
      </c>
      <c r="K12" s="42" t="s">
        <v>14</v>
      </c>
      <c r="L12" s="43"/>
      <c r="M12" s="4" t="s">
        <v>14</v>
      </c>
    </row>
    <row r="13" spans="1:13" ht="21.2" customHeight="1" x14ac:dyDescent="0.2">
      <c r="A13" s="48" t="s">
        <v>68</v>
      </c>
      <c r="B13" s="49"/>
      <c r="C13" s="49"/>
      <c r="D13" s="49"/>
      <c r="E13" s="49"/>
      <c r="F13" s="49"/>
      <c r="G13" s="49"/>
      <c r="H13" s="42" t="s">
        <v>14</v>
      </c>
      <c r="I13" s="43"/>
      <c r="J13" s="3" t="s">
        <v>14</v>
      </c>
      <c r="K13" s="42" t="s">
        <v>14</v>
      </c>
      <c r="L13" s="43"/>
      <c r="M13" s="3" t="s">
        <v>14</v>
      </c>
    </row>
    <row r="14" spans="1:13" ht="23.45" customHeight="1" x14ac:dyDescent="0.15">
      <c r="A14" s="55" t="s">
        <v>99</v>
      </c>
      <c r="B14" s="55"/>
      <c r="C14" s="55"/>
      <c r="D14" s="55"/>
      <c r="E14" s="55"/>
      <c r="F14" s="55"/>
      <c r="G14" s="55" t="s">
        <v>100</v>
      </c>
      <c r="H14" s="55"/>
      <c r="I14" s="55"/>
      <c r="J14" s="55"/>
      <c r="K14" s="55"/>
      <c r="L14" s="55"/>
      <c r="M14" s="55"/>
    </row>
  </sheetData>
  <mergeCells count="50">
    <mergeCell ref="A13:G13"/>
    <mergeCell ref="H13:I13"/>
    <mergeCell ref="K13:L13"/>
    <mergeCell ref="A14:F14"/>
    <mergeCell ref="G14:M14"/>
    <mergeCell ref="B11:C11"/>
    <mergeCell ref="F11:G11"/>
    <mergeCell ref="H11:I11"/>
    <mergeCell ref="K11:L11"/>
    <mergeCell ref="B12:C12"/>
    <mergeCell ref="F12:G12"/>
    <mergeCell ref="H12:I12"/>
    <mergeCell ref="K12:L12"/>
    <mergeCell ref="B9:C9"/>
    <mergeCell ref="F9:G9"/>
    <mergeCell ref="H9:I9"/>
    <mergeCell ref="K9:L9"/>
    <mergeCell ref="B10:C10"/>
    <mergeCell ref="F10:G10"/>
    <mergeCell ref="H10:I10"/>
    <mergeCell ref="K10:L10"/>
    <mergeCell ref="B7:C7"/>
    <mergeCell ref="F7:G7"/>
    <mergeCell ref="H7:I7"/>
    <mergeCell ref="K7:L7"/>
    <mergeCell ref="B8:C8"/>
    <mergeCell ref="F8:G8"/>
    <mergeCell ref="H8:I8"/>
    <mergeCell ref="K8:L8"/>
    <mergeCell ref="B5:C5"/>
    <mergeCell ref="F5:G5"/>
    <mergeCell ref="H5:I5"/>
    <mergeCell ref="K5:L5"/>
    <mergeCell ref="B6:C6"/>
    <mergeCell ref="F6:G6"/>
    <mergeCell ref="H6:I6"/>
    <mergeCell ref="K6:L6"/>
    <mergeCell ref="B3:C3"/>
    <mergeCell ref="F3:G3"/>
    <mergeCell ref="H3:I3"/>
    <mergeCell ref="K3:L3"/>
    <mergeCell ref="B4:C4"/>
    <mergeCell ref="F4:G4"/>
    <mergeCell ref="H4:I4"/>
    <mergeCell ref="K4:L4"/>
    <mergeCell ref="A1:M1"/>
    <mergeCell ref="A2:B2"/>
    <mergeCell ref="C2:H2"/>
    <mergeCell ref="I2:K2"/>
    <mergeCell ref="L2:M2"/>
  </mergeCells>
  <phoneticPr fontId="20" type="noConversion"/>
  <pageMargins left="0.42" right="0.42" top="0.75" bottom="0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showGridLines="0" tabSelected="1" view="pageBreakPreview" topLeftCell="A14" zoomScale="130" zoomScaleNormal="100" workbookViewId="0">
      <selection activeCell="D23" sqref="D23:F23"/>
    </sheetView>
  </sheetViews>
  <sheetFormatPr defaultColWidth="9" defaultRowHeight="14.25" x14ac:dyDescent="0.2"/>
  <cols>
    <col min="1" max="1" width="5.75" customWidth="1"/>
    <col min="2" max="2" width="14.125" customWidth="1"/>
    <col min="3" max="3" width="27.5" customWidth="1"/>
    <col min="4" max="4" width="9" customWidth="1"/>
    <col min="5" max="5" width="8.375" customWidth="1"/>
    <col min="6" max="6" width="9.375" customWidth="1"/>
    <col min="7" max="7" width="11.5" customWidth="1"/>
  </cols>
  <sheetData>
    <row r="1" spans="1:7" ht="21" customHeight="1" x14ac:dyDescent="0.2">
      <c r="A1" s="56" t="s">
        <v>194</v>
      </c>
      <c r="B1" s="57"/>
      <c r="C1" s="57"/>
      <c r="D1" s="57"/>
      <c r="E1" s="57"/>
      <c r="F1" s="57"/>
      <c r="G1" s="57"/>
    </row>
    <row r="2" spans="1:7" ht="21.95" customHeight="1" x14ac:dyDescent="0.15">
      <c r="A2" s="58" t="s">
        <v>180</v>
      </c>
      <c r="B2" s="58"/>
      <c r="C2" s="58"/>
      <c r="D2" s="58"/>
      <c r="E2" s="58"/>
      <c r="F2" s="58"/>
      <c r="G2" s="58"/>
    </row>
    <row r="3" spans="1:7" ht="21" customHeight="1" x14ac:dyDescent="0.2">
      <c r="A3" s="59" t="s">
        <v>4</v>
      </c>
      <c r="B3" s="59" t="s">
        <v>6</v>
      </c>
      <c r="C3" s="59" t="s">
        <v>7</v>
      </c>
      <c r="D3" s="59" t="s">
        <v>101</v>
      </c>
      <c r="E3" s="59" t="s">
        <v>9</v>
      </c>
      <c r="F3" s="59" t="s">
        <v>102</v>
      </c>
      <c r="G3" s="60"/>
    </row>
    <row r="4" spans="1:7" ht="21" customHeight="1" x14ac:dyDescent="0.2">
      <c r="A4" s="59"/>
      <c r="B4" s="59"/>
      <c r="C4" s="59"/>
      <c r="D4" s="59"/>
      <c r="E4" s="59"/>
      <c r="F4" s="26" t="s">
        <v>11</v>
      </c>
      <c r="G4" s="26" t="s">
        <v>103</v>
      </c>
    </row>
    <row r="5" spans="1:7" ht="24.75" customHeight="1" x14ac:dyDescent="0.2">
      <c r="A5" s="25">
        <f>ROW()-4</f>
        <v>1</v>
      </c>
      <c r="B5" s="27" t="s">
        <v>104</v>
      </c>
      <c r="C5" s="28" t="s">
        <v>105</v>
      </c>
      <c r="D5" s="29" t="s">
        <v>106</v>
      </c>
      <c r="E5" s="20">
        <v>1</v>
      </c>
      <c r="F5" s="20">
        <v>2000</v>
      </c>
      <c r="G5" s="20">
        <f>E5*F5</f>
        <v>2000</v>
      </c>
    </row>
    <row r="6" spans="1:7" ht="70.5" customHeight="1" x14ac:dyDescent="0.2">
      <c r="A6" s="25">
        <f t="shared" ref="A6:A25" si="0">ROW()-4</f>
        <v>2</v>
      </c>
      <c r="B6" s="18" t="s">
        <v>181</v>
      </c>
      <c r="C6" s="19" t="s">
        <v>191</v>
      </c>
      <c r="D6" s="22" t="s">
        <v>182</v>
      </c>
      <c r="E6" s="20">
        <f>(49.1+6.9-0.4*16)*1.1*0.4</f>
        <v>21.824000000000005</v>
      </c>
      <c r="F6" s="20">
        <v>199.43</v>
      </c>
      <c r="G6" s="20">
        <f>E6*F6</f>
        <v>4352.3603200000016</v>
      </c>
    </row>
    <row r="7" spans="1:7" ht="55.5" customHeight="1" x14ac:dyDescent="0.2">
      <c r="A7" s="25">
        <f t="shared" si="0"/>
        <v>3</v>
      </c>
      <c r="B7" s="18" t="s">
        <v>183</v>
      </c>
      <c r="C7" s="19" t="s">
        <v>192</v>
      </c>
      <c r="D7" s="22" t="s">
        <v>182</v>
      </c>
      <c r="E7" s="20">
        <f>0.4*0.4*3.15*16</f>
        <v>8.0640000000000018</v>
      </c>
      <c r="F7" s="20">
        <v>260.85000000000002</v>
      </c>
      <c r="G7" s="20">
        <f t="shared" ref="G7:G8" si="1">E7*F7</f>
        <v>2103.4944000000005</v>
      </c>
    </row>
    <row r="8" spans="1:7" ht="60" customHeight="1" x14ac:dyDescent="0.2">
      <c r="A8" s="25">
        <f t="shared" si="0"/>
        <v>4</v>
      </c>
      <c r="B8" s="18" t="s">
        <v>184</v>
      </c>
      <c r="C8" s="19" t="s">
        <v>193</v>
      </c>
      <c r="D8" s="22" t="s">
        <v>182</v>
      </c>
      <c r="E8" s="20">
        <f>(49.1-0.4*16)*1.6*0.4</f>
        <v>27.328000000000003</v>
      </c>
      <c r="F8" s="20">
        <v>222.87</v>
      </c>
      <c r="G8" s="20">
        <f t="shared" si="1"/>
        <v>6090.5913600000003</v>
      </c>
    </row>
    <row r="9" spans="1:7" ht="26.25" customHeight="1" x14ac:dyDescent="0.2">
      <c r="A9" s="25">
        <f t="shared" si="0"/>
        <v>5</v>
      </c>
      <c r="B9" s="27" t="s">
        <v>108</v>
      </c>
      <c r="C9" s="28" t="s">
        <v>109</v>
      </c>
      <c r="D9" s="29" t="s">
        <v>46</v>
      </c>
      <c r="E9" s="20">
        <v>56</v>
      </c>
      <c r="F9" s="20">
        <f>27.03/7</f>
        <v>3.8614285714285717</v>
      </c>
      <c r="G9" s="20">
        <f>E9*F9</f>
        <v>216.24</v>
      </c>
    </row>
    <row r="10" spans="1:7" ht="26.25" customHeight="1" x14ac:dyDescent="0.2">
      <c r="A10" s="25">
        <f t="shared" si="0"/>
        <v>6</v>
      </c>
      <c r="B10" s="27" t="s">
        <v>110</v>
      </c>
      <c r="C10" s="28" t="s">
        <v>111</v>
      </c>
      <c r="D10" s="29" t="s">
        <v>46</v>
      </c>
      <c r="E10" s="20">
        <v>56</v>
      </c>
      <c r="F10" s="20">
        <v>26.2</v>
      </c>
      <c r="G10" s="20">
        <f>E10*F10</f>
        <v>1467.2</v>
      </c>
    </row>
    <row r="11" spans="1:7" ht="36.75" customHeight="1" x14ac:dyDescent="0.2">
      <c r="A11" s="25">
        <f t="shared" si="0"/>
        <v>7</v>
      </c>
      <c r="B11" s="27" t="s">
        <v>112</v>
      </c>
      <c r="C11" s="28" t="s">
        <v>113</v>
      </c>
      <c r="D11" s="29" t="s">
        <v>107</v>
      </c>
      <c r="E11" s="20">
        <v>134.4</v>
      </c>
      <c r="F11" s="20">
        <v>32.06</v>
      </c>
      <c r="G11" s="20">
        <f t="shared" ref="G11:G22" si="2">E11*F11</f>
        <v>4308.8640000000005</v>
      </c>
    </row>
    <row r="12" spans="1:7" ht="63" customHeight="1" x14ac:dyDescent="0.2">
      <c r="A12" s="25">
        <f t="shared" si="0"/>
        <v>8</v>
      </c>
      <c r="B12" s="21" t="s">
        <v>188</v>
      </c>
      <c r="C12" s="21" t="s">
        <v>196</v>
      </c>
      <c r="D12" s="22" t="s">
        <v>189</v>
      </c>
      <c r="E12" s="23">
        <v>56</v>
      </c>
      <c r="F12" s="23">
        <v>180</v>
      </c>
      <c r="G12" s="23">
        <f t="shared" si="2"/>
        <v>10080</v>
      </c>
    </row>
    <row r="13" spans="1:7" ht="26.25" customHeight="1" x14ac:dyDescent="0.2">
      <c r="A13" s="25">
        <f t="shared" si="0"/>
        <v>9</v>
      </c>
      <c r="B13" s="27" t="s">
        <v>114</v>
      </c>
      <c r="C13" s="28" t="s">
        <v>115</v>
      </c>
      <c r="D13" s="29" t="s">
        <v>116</v>
      </c>
      <c r="E13" s="20">
        <f>1.2*56*0.24</f>
        <v>16.128</v>
      </c>
      <c r="F13" s="20">
        <v>529.75</v>
      </c>
      <c r="G13" s="20">
        <f t="shared" si="2"/>
        <v>8543.8080000000009</v>
      </c>
    </row>
    <row r="14" spans="1:7" ht="37.5" customHeight="1" x14ac:dyDescent="0.2">
      <c r="A14" s="25">
        <f t="shared" si="0"/>
        <v>10</v>
      </c>
      <c r="B14" s="27" t="s">
        <v>117</v>
      </c>
      <c r="C14" s="28" t="s">
        <v>118</v>
      </c>
      <c r="D14" s="29" t="s">
        <v>119</v>
      </c>
      <c r="E14" s="20">
        <f>0.4*0.4*49.1</f>
        <v>7.8560000000000016</v>
      </c>
      <c r="F14" s="20">
        <v>41.11</v>
      </c>
      <c r="G14" s="20">
        <f t="shared" si="2"/>
        <v>322.96016000000009</v>
      </c>
    </row>
    <row r="15" spans="1:7" ht="27" customHeight="1" x14ac:dyDescent="0.2">
      <c r="A15" s="25">
        <f t="shared" si="0"/>
        <v>11</v>
      </c>
      <c r="B15" s="27" t="s">
        <v>120</v>
      </c>
      <c r="C15" s="28" t="s">
        <v>121</v>
      </c>
      <c r="D15" s="29" t="s">
        <v>107</v>
      </c>
      <c r="E15" s="20">
        <v>147.30000000000001</v>
      </c>
      <c r="F15" s="20">
        <v>53.14</v>
      </c>
      <c r="G15" s="20">
        <f t="shared" si="2"/>
        <v>7827.5220000000008</v>
      </c>
    </row>
    <row r="16" spans="1:7" ht="27" customHeight="1" x14ac:dyDescent="0.2">
      <c r="A16" s="25">
        <f t="shared" si="0"/>
        <v>12</v>
      </c>
      <c r="B16" s="27" t="s">
        <v>122</v>
      </c>
      <c r="C16" s="28" t="s">
        <v>123</v>
      </c>
      <c r="D16" s="29" t="s">
        <v>119</v>
      </c>
      <c r="E16" s="20">
        <f>0.3*1.5*49.1</f>
        <v>22.094999999999999</v>
      </c>
      <c r="F16" s="20">
        <v>434.61</v>
      </c>
      <c r="G16" s="20">
        <f t="shared" si="2"/>
        <v>9602.70795</v>
      </c>
    </row>
    <row r="17" spans="1:12" ht="24" customHeight="1" x14ac:dyDescent="0.2">
      <c r="A17" s="25">
        <f t="shared" si="0"/>
        <v>13</v>
      </c>
      <c r="B17" s="27" t="s">
        <v>124</v>
      </c>
      <c r="C17" s="28" t="s">
        <v>125</v>
      </c>
      <c r="D17" s="29" t="s">
        <v>126</v>
      </c>
      <c r="E17" s="20">
        <f>0.4*3.15*4*16</f>
        <v>80.64</v>
      </c>
      <c r="F17" s="20">
        <v>57.71</v>
      </c>
      <c r="G17" s="20">
        <f t="shared" si="2"/>
        <v>4653.7344000000003</v>
      </c>
    </row>
    <row r="18" spans="1:12" ht="25.5" customHeight="1" x14ac:dyDescent="0.2">
      <c r="A18" s="25">
        <f t="shared" si="0"/>
        <v>14</v>
      </c>
      <c r="B18" s="27" t="s">
        <v>127</v>
      </c>
      <c r="C18" s="28" t="s">
        <v>128</v>
      </c>
      <c r="D18" s="29" t="s">
        <v>119</v>
      </c>
      <c r="E18" s="20">
        <f>0.4*0.4*3.15*16</f>
        <v>8.0640000000000018</v>
      </c>
      <c r="F18" s="20">
        <v>548.36</v>
      </c>
      <c r="G18" s="20">
        <f t="shared" si="2"/>
        <v>4421.9750400000012</v>
      </c>
    </row>
    <row r="19" spans="1:12" ht="34.5" customHeight="1" x14ac:dyDescent="0.2">
      <c r="A19" s="25">
        <f t="shared" si="0"/>
        <v>15</v>
      </c>
      <c r="B19" s="27" t="s">
        <v>129</v>
      </c>
      <c r="C19" s="30" t="s">
        <v>130</v>
      </c>
      <c r="D19" s="22" t="s">
        <v>190</v>
      </c>
      <c r="E19" s="31">
        <v>0.157</v>
      </c>
      <c r="F19" s="20">
        <v>4249.22</v>
      </c>
      <c r="G19" s="20">
        <f t="shared" si="2"/>
        <v>667.12754000000007</v>
      </c>
    </row>
    <row r="20" spans="1:12" ht="31.5" customHeight="1" x14ac:dyDescent="0.2">
      <c r="A20" s="25">
        <f t="shared" si="0"/>
        <v>16</v>
      </c>
      <c r="B20" s="27" t="s">
        <v>131</v>
      </c>
      <c r="C20" s="28" t="s">
        <v>132</v>
      </c>
      <c r="D20" s="22" t="s">
        <v>190</v>
      </c>
      <c r="E20" s="31">
        <v>4.3999999999999997E-2</v>
      </c>
      <c r="F20" s="20">
        <v>5873.75</v>
      </c>
      <c r="G20" s="20">
        <f t="shared" si="2"/>
        <v>258.44499999999999</v>
      </c>
    </row>
    <row r="21" spans="1:12" ht="31.5" customHeight="1" x14ac:dyDescent="0.2">
      <c r="A21" s="25">
        <f t="shared" si="0"/>
        <v>17</v>
      </c>
      <c r="B21" s="27" t="s">
        <v>133</v>
      </c>
      <c r="C21" s="28" t="s">
        <v>134</v>
      </c>
      <c r="D21" s="29" t="s">
        <v>135</v>
      </c>
      <c r="E21" s="20">
        <v>67</v>
      </c>
      <c r="F21" s="20">
        <v>55</v>
      </c>
      <c r="G21" s="20">
        <f t="shared" si="2"/>
        <v>3685</v>
      </c>
    </row>
    <row r="22" spans="1:12" ht="45.95" customHeight="1" x14ac:dyDescent="0.2">
      <c r="A22" s="25">
        <f t="shared" si="0"/>
        <v>18</v>
      </c>
      <c r="B22" s="27" t="s">
        <v>136</v>
      </c>
      <c r="C22" s="28" t="s">
        <v>137</v>
      </c>
      <c r="D22" s="29" t="s">
        <v>195</v>
      </c>
      <c r="E22" s="20">
        <v>67.2</v>
      </c>
      <c r="F22" s="20">
        <v>12.51995</v>
      </c>
      <c r="G22" s="20">
        <f t="shared" si="2"/>
        <v>841.34064000000001</v>
      </c>
    </row>
    <row r="23" spans="1:12" ht="19.5" customHeight="1" x14ac:dyDescent="0.2">
      <c r="A23" s="25">
        <f t="shared" si="0"/>
        <v>19</v>
      </c>
      <c r="B23" s="61" t="s">
        <v>185</v>
      </c>
      <c r="C23" s="62"/>
      <c r="D23" s="63"/>
      <c r="E23" s="63"/>
      <c r="F23" s="63"/>
      <c r="G23" s="20">
        <f>SUM(G5:G22)</f>
        <v>71443.370810000008</v>
      </c>
    </row>
    <row r="24" spans="1:12" ht="23.25" customHeight="1" x14ac:dyDescent="0.2">
      <c r="A24" s="25">
        <f t="shared" si="0"/>
        <v>20</v>
      </c>
      <c r="B24" s="61" t="s">
        <v>186</v>
      </c>
      <c r="C24" s="62"/>
      <c r="D24" s="64">
        <v>0.09</v>
      </c>
      <c r="E24" s="63"/>
      <c r="F24" s="63"/>
      <c r="G24" s="20">
        <f>G23*0.09</f>
        <v>6429.9033729000002</v>
      </c>
    </row>
    <row r="25" spans="1:12" ht="19.5" customHeight="1" x14ac:dyDescent="0.2">
      <c r="A25" s="25">
        <f t="shared" si="0"/>
        <v>21</v>
      </c>
      <c r="B25" s="61" t="s">
        <v>187</v>
      </c>
      <c r="C25" s="62"/>
      <c r="D25" s="63"/>
      <c r="E25" s="63"/>
      <c r="F25" s="63"/>
      <c r="G25" s="24">
        <f>G24+G23</f>
        <v>77873.274182900001</v>
      </c>
    </row>
    <row r="26" spans="1:12" ht="18.75" x14ac:dyDescent="0.2">
      <c r="D26" s="14"/>
      <c r="E26" s="15"/>
      <c r="F26" s="15"/>
      <c r="G26" s="15"/>
      <c r="L26" s="16"/>
    </row>
  </sheetData>
  <mergeCells count="14">
    <mergeCell ref="B24:C24"/>
    <mergeCell ref="D24:F24"/>
    <mergeCell ref="B25:C25"/>
    <mergeCell ref="A3:A4"/>
    <mergeCell ref="B3:B4"/>
    <mergeCell ref="C3:C4"/>
    <mergeCell ref="D3:D4"/>
    <mergeCell ref="E3:E4"/>
    <mergeCell ref="D25:F25"/>
    <mergeCell ref="A1:G1"/>
    <mergeCell ref="A2:G2"/>
    <mergeCell ref="F3:G3"/>
    <mergeCell ref="B23:C23"/>
    <mergeCell ref="D23:F23"/>
  </mergeCells>
  <phoneticPr fontId="16" type="noConversion"/>
  <pageMargins left="0.42" right="0.42" top="0.75" bottom="0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H8" sqref="H8"/>
    </sheetView>
  </sheetViews>
  <sheetFormatPr defaultColWidth="8.875" defaultRowHeight="14.25" x14ac:dyDescent="0.2"/>
  <cols>
    <col min="1" max="1" width="20.125" customWidth="1"/>
    <col min="2" max="2" width="20.5" customWidth="1"/>
  </cols>
  <sheetData>
    <row r="1" spans="1:11" ht="42" customHeight="1" x14ac:dyDescent="0.2">
      <c r="A1" t="s">
        <v>138</v>
      </c>
      <c r="B1" t="s">
        <v>7</v>
      </c>
      <c r="C1" t="s">
        <v>11</v>
      </c>
      <c r="D1" t="s">
        <v>139</v>
      </c>
      <c r="E1" t="s">
        <v>76</v>
      </c>
    </row>
    <row r="2" spans="1:11" ht="36" x14ac:dyDescent="0.2">
      <c r="A2" s="9" t="s">
        <v>140</v>
      </c>
      <c r="B2" s="10" t="s">
        <v>141</v>
      </c>
      <c r="C2" s="11">
        <v>59.66</v>
      </c>
      <c r="D2" s="12" t="s">
        <v>46</v>
      </c>
      <c r="E2" t="s">
        <v>142</v>
      </c>
    </row>
    <row r="3" spans="1:11" x14ac:dyDescent="0.2">
      <c r="C3" s="11"/>
    </row>
    <row r="4" spans="1:11" ht="24" x14ac:dyDescent="0.2">
      <c r="A4" s="13">
        <v>154</v>
      </c>
      <c r="B4" s="9" t="s">
        <v>143</v>
      </c>
      <c r="C4" s="9" t="s">
        <v>136</v>
      </c>
      <c r="D4" s="65" t="s">
        <v>137</v>
      </c>
      <c r="E4" s="65"/>
      <c r="F4" s="12" t="s">
        <v>144</v>
      </c>
      <c r="G4" s="66">
        <v>3</v>
      </c>
      <c r="H4" s="66"/>
      <c r="I4" s="11">
        <v>1191.3800000000001</v>
      </c>
      <c r="J4" s="11">
        <v>3574.14</v>
      </c>
      <c r="K4" t="s">
        <v>145</v>
      </c>
    </row>
  </sheetData>
  <mergeCells count="2">
    <mergeCell ref="D4:E4"/>
    <mergeCell ref="G4:H4"/>
  </mergeCells>
  <phoneticPr fontId="20" type="noConversion"/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showGridLines="0" workbookViewId="0">
      <selection sqref="A1:H1"/>
    </sheetView>
  </sheetViews>
  <sheetFormatPr defaultColWidth="9" defaultRowHeight="14.25" x14ac:dyDescent="0.2"/>
  <cols>
    <col min="1" max="1" width="8.75" customWidth="1"/>
    <col min="2" max="2" width="2.5" customWidth="1"/>
    <col min="3" max="3" width="23.625" customWidth="1"/>
    <col min="4" max="4" width="15.5" customWidth="1"/>
    <col min="5" max="5" width="5" customWidth="1"/>
    <col min="6" max="6" width="10" customWidth="1"/>
    <col min="7" max="7" width="5.75" customWidth="1"/>
    <col min="8" max="8" width="15.875" customWidth="1"/>
  </cols>
  <sheetData>
    <row r="1" spans="1:8" ht="30" customHeight="1" x14ac:dyDescent="0.2">
      <c r="A1" s="32" t="s">
        <v>146</v>
      </c>
      <c r="B1" s="32"/>
      <c r="C1" s="32"/>
      <c r="D1" s="32"/>
      <c r="E1" s="32"/>
      <c r="F1" s="32"/>
      <c r="G1" s="32"/>
      <c r="H1" s="32"/>
    </row>
    <row r="2" spans="1:8" ht="46.7" customHeight="1" x14ac:dyDescent="0.15">
      <c r="A2" s="33" t="s">
        <v>147</v>
      </c>
      <c r="B2" s="33"/>
      <c r="C2" s="33" t="s">
        <v>2</v>
      </c>
      <c r="D2" s="33"/>
      <c r="E2" s="33"/>
      <c r="F2" s="33" t="s">
        <v>70</v>
      </c>
      <c r="G2" s="33"/>
      <c r="H2" s="1" t="s">
        <v>3</v>
      </c>
    </row>
    <row r="3" spans="1:8" ht="23.45" customHeight="1" x14ac:dyDescent="0.2">
      <c r="A3" s="2" t="s">
        <v>4</v>
      </c>
      <c r="B3" s="51" t="s">
        <v>6</v>
      </c>
      <c r="C3" s="52"/>
      <c r="D3" s="2" t="s">
        <v>102</v>
      </c>
      <c r="E3" s="51" t="s">
        <v>148</v>
      </c>
      <c r="F3" s="52"/>
      <c r="G3" s="51" t="s">
        <v>76</v>
      </c>
      <c r="H3" s="52"/>
    </row>
    <row r="4" spans="1:8" ht="20.45" customHeight="1" x14ac:dyDescent="0.2">
      <c r="A4" s="3" t="s">
        <v>18</v>
      </c>
      <c r="B4" s="40" t="s">
        <v>149</v>
      </c>
      <c r="C4" s="41"/>
      <c r="D4" s="5" t="s">
        <v>14</v>
      </c>
      <c r="E4" s="42" t="s">
        <v>14</v>
      </c>
      <c r="F4" s="43"/>
      <c r="G4" s="40" t="s">
        <v>14</v>
      </c>
      <c r="H4" s="41"/>
    </row>
    <row r="5" spans="1:8" ht="20.45" customHeight="1" x14ac:dyDescent="0.2">
      <c r="A5" s="3" t="s">
        <v>23</v>
      </c>
      <c r="B5" s="40" t="s">
        <v>150</v>
      </c>
      <c r="C5" s="41"/>
      <c r="D5" s="6">
        <v>5970</v>
      </c>
      <c r="E5" s="42" t="s">
        <v>14</v>
      </c>
      <c r="F5" s="43"/>
      <c r="G5" s="40" t="s">
        <v>14</v>
      </c>
      <c r="H5" s="41"/>
    </row>
    <row r="6" spans="1:8" ht="20.45" customHeight="1" x14ac:dyDescent="0.2">
      <c r="A6" s="3" t="s">
        <v>86</v>
      </c>
      <c r="B6" s="40" t="s">
        <v>151</v>
      </c>
      <c r="C6" s="41"/>
      <c r="D6" s="5" t="s">
        <v>14</v>
      </c>
      <c r="E6" s="42" t="s">
        <v>14</v>
      </c>
      <c r="F6" s="43"/>
      <c r="G6" s="40" t="s">
        <v>14</v>
      </c>
      <c r="H6" s="41"/>
    </row>
    <row r="7" spans="1:8" ht="20.45" customHeight="1" x14ac:dyDescent="0.2">
      <c r="A7" s="3" t="s">
        <v>90</v>
      </c>
      <c r="B7" s="40" t="s">
        <v>152</v>
      </c>
      <c r="C7" s="41"/>
      <c r="D7" s="6">
        <v>5970</v>
      </c>
      <c r="E7" s="42" t="s">
        <v>14</v>
      </c>
      <c r="F7" s="43"/>
      <c r="G7" s="40" t="s">
        <v>14</v>
      </c>
      <c r="H7" s="41"/>
    </row>
    <row r="8" spans="1:8" ht="20.45" customHeight="1" x14ac:dyDescent="0.2">
      <c r="A8" s="3" t="s">
        <v>27</v>
      </c>
      <c r="B8" s="40" t="s">
        <v>153</v>
      </c>
      <c r="C8" s="41"/>
      <c r="D8" s="5" t="s">
        <v>14</v>
      </c>
      <c r="E8" s="42" t="s">
        <v>14</v>
      </c>
      <c r="F8" s="43"/>
      <c r="G8" s="40" t="s">
        <v>14</v>
      </c>
      <c r="H8" s="41"/>
    </row>
    <row r="9" spans="1:8" ht="20.45" customHeight="1" x14ac:dyDescent="0.2">
      <c r="A9" s="3" t="s">
        <v>30</v>
      </c>
      <c r="B9" s="40" t="s">
        <v>154</v>
      </c>
      <c r="C9" s="41"/>
      <c r="D9" s="5" t="s">
        <v>14</v>
      </c>
      <c r="E9" s="42" t="s">
        <v>14</v>
      </c>
      <c r="F9" s="43"/>
      <c r="G9" s="40" t="s">
        <v>14</v>
      </c>
      <c r="H9" s="41"/>
    </row>
    <row r="10" spans="1:8" ht="20.45" customHeight="1" x14ac:dyDescent="0.2">
      <c r="A10" s="3" t="s">
        <v>33</v>
      </c>
      <c r="B10" s="40" t="s">
        <v>155</v>
      </c>
      <c r="C10" s="41"/>
      <c r="D10" s="5" t="s">
        <v>14</v>
      </c>
      <c r="E10" s="42" t="s">
        <v>14</v>
      </c>
      <c r="F10" s="43"/>
      <c r="G10" s="40" t="s">
        <v>14</v>
      </c>
      <c r="H10" s="41"/>
    </row>
    <row r="11" spans="1:8" ht="20.45" customHeight="1" x14ac:dyDescent="0.2">
      <c r="A11" s="3" t="s">
        <v>37</v>
      </c>
      <c r="B11" s="40" t="s">
        <v>156</v>
      </c>
      <c r="C11" s="41"/>
      <c r="D11" s="5" t="s">
        <v>14</v>
      </c>
      <c r="E11" s="42" t="s">
        <v>14</v>
      </c>
      <c r="F11" s="43"/>
      <c r="G11" s="40" t="s">
        <v>14</v>
      </c>
      <c r="H11" s="41"/>
    </row>
    <row r="12" spans="1:8" ht="26.45" customHeight="1" x14ac:dyDescent="0.2">
      <c r="A12" s="3" t="s">
        <v>40</v>
      </c>
      <c r="B12" s="40" t="s">
        <v>157</v>
      </c>
      <c r="C12" s="41"/>
      <c r="D12" s="5" t="s">
        <v>14</v>
      </c>
      <c r="E12" s="42" t="s">
        <v>14</v>
      </c>
      <c r="F12" s="43"/>
      <c r="G12" s="40" t="s">
        <v>158</v>
      </c>
      <c r="H12" s="41"/>
    </row>
    <row r="13" spans="1:8" ht="37.35" customHeight="1" x14ac:dyDescent="0.2">
      <c r="A13" s="3" t="s">
        <v>43</v>
      </c>
      <c r="B13" s="40" t="s">
        <v>159</v>
      </c>
      <c r="C13" s="41"/>
      <c r="D13" s="5" t="s">
        <v>14</v>
      </c>
      <c r="E13" s="42" t="s">
        <v>14</v>
      </c>
      <c r="F13" s="43"/>
      <c r="G13" s="40" t="s">
        <v>160</v>
      </c>
      <c r="H13" s="41"/>
    </row>
    <row r="14" spans="1:8" ht="59.1" customHeight="1" x14ac:dyDescent="0.2">
      <c r="A14" s="3" t="s">
        <v>47</v>
      </c>
      <c r="B14" s="40" t="s">
        <v>161</v>
      </c>
      <c r="C14" s="41"/>
      <c r="D14" s="5" t="s">
        <v>14</v>
      </c>
      <c r="E14" s="42" t="s">
        <v>14</v>
      </c>
      <c r="F14" s="43"/>
      <c r="G14" s="40" t="s">
        <v>162</v>
      </c>
      <c r="H14" s="41"/>
    </row>
    <row r="15" spans="1:8" ht="20.45" customHeight="1" x14ac:dyDescent="0.2">
      <c r="A15" s="3" t="s">
        <v>52</v>
      </c>
      <c r="B15" s="40" t="s">
        <v>66</v>
      </c>
      <c r="C15" s="41"/>
      <c r="D15" s="5" t="s">
        <v>14</v>
      </c>
      <c r="E15" s="42" t="s">
        <v>14</v>
      </c>
      <c r="F15" s="43"/>
      <c r="G15" s="40" t="s">
        <v>14</v>
      </c>
      <c r="H15" s="41"/>
    </row>
    <row r="16" spans="1:8" ht="20.45" customHeight="1" x14ac:dyDescent="0.2">
      <c r="A16" s="48" t="s">
        <v>163</v>
      </c>
      <c r="B16" s="49"/>
      <c r="C16" s="49"/>
      <c r="D16" s="8">
        <v>5970</v>
      </c>
      <c r="E16" s="67" t="s">
        <v>14</v>
      </c>
      <c r="F16" s="68"/>
      <c r="G16" s="40" t="s">
        <v>14</v>
      </c>
      <c r="H16" s="41"/>
    </row>
  </sheetData>
  <mergeCells count="46">
    <mergeCell ref="A16:C16"/>
    <mergeCell ref="E16:F16"/>
    <mergeCell ref="G16:H16"/>
    <mergeCell ref="B14:C14"/>
    <mergeCell ref="E14:F14"/>
    <mergeCell ref="G14:H14"/>
    <mergeCell ref="B15:C15"/>
    <mergeCell ref="E15:F15"/>
    <mergeCell ref="G15:H15"/>
    <mergeCell ref="B12:C12"/>
    <mergeCell ref="E12:F12"/>
    <mergeCell ref="G12:H12"/>
    <mergeCell ref="B13:C13"/>
    <mergeCell ref="E13:F13"/>
    <mergeCell ref="G13:H13"/>
    <mergeCell ref="B10:C10"/>
    <mergeCell ref="E10:F10"/>
    <mergeCell ref="G10:H10"/>
    <mergeCell ref="B11:C11"/>
    <mergeCell ref="E11:F11"/>
    <mergeCell ref="G11:H11"/>
    <mergeCell ref="B8:C8"/>
    <mergeCell ref="E8:F8"/>
    <mergeCell ref="G8:H8"/>
    <mergeCell ref="B9:C9"/>
    <mergeCell ref="E9:F9"/>
    <mergeCell ref="G9:H9"/>
    <mergeCell ref="B6:C6"/>
    <mergeCell ref="E6:F6"/>
    <mergeCell ref="G6:H6"/>
    <mergeCell ref="B7:C7"/>
    <mergeCell ref="E7:F7"/>
    <mergeCell ref="G7:H7"/>
    <mergeCell ref="B4:C4"/>
    <mergeCell ref="E4:F4"/>
    <mergeCell ref="G4:H4"/>
    <mergeCell ref="B5:C5"/>
    <mergeCell ref="E5:F5"/>
    <mergeCell ref="G5:H5"/>
    <mergeCell ref="A1:H1"/>
    <mergeCell ref="A2:B2"/>
    <mergeCell ref="C2:E2"/>
    <mergeCell ref="F2:G2"/>
    <mergeCell ref="B3:C3"/>
    <mergeCell ref="E3:F3"/>
    <mergeCell ref="G3:H3"/>
  </mergeCells>
  <phoneticPr fontId="20" type="noConversion"/>
  <pageMargins left="0.42" right="0.42" top="0.75" bottom="0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showGridLines="0" workbookViewId="0">
      <selection sqref="A1:H1"/>
    </sheetView>
  </sheetViews>
  <sheetFormatPr defaultColWidth="9" defaultRowHeight="14.25" x14ac:dyDescent="0.2"/>
  <cols>
    <col min="1" max="1" width="9.75" customWidth="1"/>
    <col min="2" max="2" width="1" customWidth="1"/>
    <col min="3" max="3" width="19.25" customWidth="1"/>
    <col min="4" max="4" width="16" customWidth="1"/>
    <col min="5" max="5" width="10.25" customWidth="1"/>
    <col min="6" max="6" width="5.125" customWidth="1"/>
    <col min="7" max="7" width="11.125" customWidth="1"/>
    <col min="8" max="8" width="14.5" customWidth="1"/>
  </cols>
  <sheetData>
    <row r="1" spans="1:8" ht="32.450000000000003" customHeight="1" x14ac:dyDescent="0.2">
      <c r="A1" s="32" t="s">
        <v>164</v>
      </c>
      <c r="B1" s="32"/>
      <c r="C1" s="32"/>
      <c r="D1" s="32"/>
      <c r="E1" s="32"/>
      <c r="F1" s="32"/>
      <c r="G1" s="32"/>
      <c r="H1" s="32"/>
    </row>
    <row r="2" spans="1:8" ht="48" customHeight="1" x14ac:dyDescent="0.15">
      <c r="A2" s="33" t="s">
        <v>1</v>
      </c>
      <c r="B2" s="33"/>
      <c r="C2" s="33" t="s">
        <v>2</v>
      </c>
      <c r="D2" s="33"/>
      <c r="E2" s="33"/>
      <c r="F2" s="33" t="s">
        <v>70</v>
      </c>
      <c r="G2" s="33"/>
      <c r="H2" s="1" t="s">
        <v>3</v>
      </c>
    </row>
    <row r="3" spans="1:8" ht="29.45" customHeight="1" x14ac:dyDescent="0.2">
      <c r="A3" s="2" t="s">
        <v>4</v>
      </c>
      <c r="B3" s="51" t="s">
        <v>6</v>
      </c>
      <c r="C3" s="52"/>
      <c r="D3" s="2" t="s">
        <v>71</v>
      </c>
      <c r="E3" s="51" t="s">
        <v>165</v>
      </c>
      <c r="F3" s="52"/>
      <c r="G3" s="2" t="s">
        <v>166</v>
      </c>
      <c r="H3" s="2" t="s">
        <v>102</v>
      </c>
    </row>
    <row r="4" spans="1:8" ht="20.45" customHeight="1" x14ac:dyDescent="0.2">
      <c r="A4" s="3" t="s">
        <v>18</v>
      </c>
      <c r="B4" s="40" t="s">
        <v>167</v>
      </c>
      <c r="C4" s="41"/>
      <c r="D4" s="4" t="s">
        <v>14</v>
      </c>
      <c r="E4" s="42" t="s">
        <v>14</v>
      </c>
      <c r="F4" s="43"/>
      <c r="G4" s="5" t="s">
        <v>14</v>
      </c>
      <c r="H4" s="5" t="s">
        <v>14</v>
      </c>
    </row>
    <row r="5" spans="1:8" ht="20.45" customHeight="1" x14ac:dyDescent="0.2">
      <c r="A5" s="3" t="s">
        <v>23</v>
      </c>
      <c r="B5" s="40" t="s">
        <v>168</v>
      </c>
      <c r="C5" s="41"/>
      <c r="D5" s="4" t="s">
        <v>169</v>
      </c>
      <c r="E5" s="70">
        <v>5970</v>
      </c>
      <c r="F5" s="71"/>
      <c r="G5" s="5">
        <v>9</v>
      </c>
      <c r="H5" s="6">
        <v>537.29999999999995</v>
      </c>
    </row>
    <row r="6" spans="1:8" ht="20.85" customHeight="1" x14ac:dyDescent="0.2">
      <c r="A6" s="48" t="s">
        <v>68</v>
      </c>
      <c r="B6" s="49"/>
      <c r="C6" s="49"/>
      <c r="D6" s="49"/>
      <c r="E6" s="49"/>
      <c r="F6" s="49"/>
      <c r="G6" s="7" t="s">
        <v>14</v>
      </c>
      <c r="H6" s="8">
        <v>537.29999999999995</v>
      </c>
    </row>
    <row r="7" spans="1:8" ht="23.45" customHeight="1" x14ac:dyDescent="0.15">
      <c r="A7" s="69" t="s">
        <v>99</v>
      </c>
      <c r="B7" s="69"/>
      <c r="C7" s="69"/>
      <c r="D7" s="69"/>
      <c r="E7" s="69" t="s">
        <v>100</v>
      </c>
      <c r="F7" s="69"/>
      <c r="G7" s="69"/>
      <c r="H7" s="69"/>
    </row>
  </sheetData>
  <mergeCells count="13">
    <mergeCell ref="A7:D7"/>
    <mergeCell ref="E7:H7"/>
    <mergeCell ref="B4:C4"/>
    <mergeCell ref="E4:F4"/>
    <mergeCell ref="B5:C5"/>
    <mergeCell ref="E5:F5"/>
    <mergeCell ref="A6:F6"/>
    <mergeCell ref="A1:H1"/>
    <mergeCell ref="A2:B2"/>
    <mergeCell ref="C2:E2"/>
    <mergeCell ref="F2:G2"/>
    <mergeCell ref="B3:C3"/>
    <mergeCell ref="E3:F3"/>
  </mergeCells>
  <phoneticPr fontId="20" type="noConversion"/>
  <pageMargins left="0.42" right="0.42" top="0.75" bottom="0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showGridLines="0" workbookViewId="0">
      <selection sqref="A1:L1"/>
    </sheetView>
  </sheetViews>
  <sheetFormatPr defaultColWidth="9" defaultRowHeight="14.25" x14ac:dyDescent="0.2"/>
  <cols>
    <col min="1" max="1" width="5.875" customWidth="1"/>
    <col min="2" max="2" width="5.25" customWidth="1"/>
    <col min="3" max="3" width="13.625" customWidth="1"/>
    <col min="4" max="4" width="5.75" customWidth="1"/>
    <col min="5" max="5" width="9.125" customWidth="1"/>
    <col min="6" max="6" width="8.75" customWidth="1"/>
    <col min="7" max="7" width="7.625" customWidth="1"/>
    <col min="8" max="8" width="2" customWidth="1"/>
    <col min="9" max="9" width="9.625" customWidth="1"/>
    <col min="10" max="10" width="3.375" customWidth="1"/>
    <col min="11" max="11" width="6.25" customWidth="1"/>
    <col min="12" max="12" width="9.625" customWidth="1"/>
  </cols>
  <sheetData>
    <row r="1" spans="1:12" ht="30.6" customHeight="1" x14ac:dyDescent="0.2">
      <c r="A1" s="32" t="s">
        <v>170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23.45" customHeight="1" x14ac:dyDescent="0.2">
      <c r="A2" s="72" t="s">
        <v>171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1:12" ht="46.35" customHeight="1" x14ac:dyDescent="0.15">
      <c r="A3" s="33" t="s">
        <v>147</v>
      </c>
      <c r="B3" s="33"/>
      <c r="C3" s="33" t="s">
        <v>2</v>
      </c>
      <c r="D3" s="33"/>
      <c r="E3" s="33"/>
      <c r="F3" s="33"/>
      <c r="G3" s="33"/>
      <c r="H3" s="33" t="s">
        <v>172</v>
      </c>
      <c r="I3" s="33"/>
      <c r="J3" s="33"/>
      <c r="K3" s="34" t="s">
        <v>173</v>
      </c>
      <c r="L3" s="34"/>
    </row>
    <row r="4" spans="1:12" ht="41.25" customHeight="1" x14ac:dyDescent="0.2">
      <c r="A4" s="2" t="s">
        <v>4</v>
      </c>
      <c r="B4" s="51" t="s">
        <v>174</v>
      </c>
      <c r="C4" s="52"/>
      <c r="D4" s="2" t="s">
        <v>139</v>
      </c>
      <c r="E4" s="2" t="s">
        <v>175</v>
      </c>
      <c r="F4" s="2" t="s">
        <v>176</v>
      </c>
      <c r="G4" s="51" t="s">
        <v>177</v>
      </c>
      <c r="H4" s="52"/>
      <c r="I4" s="2" t="s">
        <v>178</v>
      </c>
      <c r="J4" s="51" t="s">
        <v>179</v>
      </c>
      <c r="K4" s="52"/>
      <c r="L4" s="2" t="s">
        <v>76</v>
      </c>
    </row>
  </sheetData>
  <mergeCells count="9">
    <mergeCell ref="B4:C4"/>
    <mergeCell ref="G4:H4"/>
    <mergeCell ref="J4:K4"/>
    <mergeCell ref="A1:L1"/>
    <mergeCell ref="A2:L2"/>
    <mergeCell ref="A3:B3"/>
    <mergeCell ref="C3:G3"/>
    <mergeCell ref="H3:J3"/>
    <mergeCell ref="K3:L3"/>
  </mergeCells>
  <phoneticPr fontId="20" type="noConversion"/>
  <pageMargins left="0.42" right="0.42" top="0.75" bottom="0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分部分项工程和单价措施项目清单与计价表</vt:lpstr>
      <vt:lpstr>总价措施项目清单与计价表</vt:lpstr>
      <vt:lpstr>工程报价清单表</vt:lpstr>
      <vt:lpstr>Sheet1</vt:lpstr>
      <vt:lpstr>其他项目清单与计价汇总表</vt:lpstr>
      <vt:lpstr>规费、税金项目计价表</vt:lpstr>
      <vt:lpstr>承包人提供主要材料和工程设备一览表(适用于信息价调整法)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xb21cn</cp:lastModifiedBy>
  <cp:lastPrinted>2026-09-02T00:25:50Z</cp:lastPrinted>
  <dcterms:created xsi:type="dcterms:W3CDTF">2021-08-30T08:09:00Z</dcterms:created>
  <dcterms:modified xsi:type="dcterms:W3CDTF">2026-09-02T00:27:04Z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18F27CA5219341F3A289BA895CB1E205_13</vt:lpwstr>
  </property>
  <property fmtid="{D5CDD505-2E9C-101B-9397-08002B2CF9AE}" pid="4" name="CalculationRule">
    <vt:i4>0</vt:i4>
  </property>
</Properties>
</file>