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345" windowHeight="11355" activeTab="1"/>
  </bookViews>
  <sheets>
    <sheet name="Sheet2" sheetId="2" r:id="rId1"/>
    <sheet name="Sheet1" sheetId="1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47" i="1"/>
  <c r="G46" i="1"/>
  <c r="G45" i="1"/>
  <c r="E44" i="1"/>
  <c r="G44" i="1" s="1"/>
  <c r="G43" i="1"/>
  <c r="G42" i="1"/>
  <c r="G41" i="1"/>
  <c r="G40" i="1"/>
  <c r="E37" i="1"/>
  <c r="E38" i="1" s="1"/>
  <c r="G38" i="1" s="1"/>
  <c r="E36" i="1"/>
  <c r="G36" i="1" s="1"/>
  <c r="E35" i="1"/>
  <c r="G35" i="1" s="1"/>
  <c r="G34" i="1"/>
  <c r="G33" i="1"/>
  <c r="G32" i="1"/>
  <c r="E31" i="1"/>
  <c r="G31" i="1" s="1"/>
  <c r="G30" i="1"/>
  <c r="E29" i="1"/>
  <c r="G29" i="1" s="1"/>
  <c r="G28" i="1"/>
  <c r="G27" i="1"/>
  <c r="E26" i="1"/>
  <c r="G26" i="1" s="1"/>
  <c r="E24" i="1"/>
  <c r="E25" i="1" s="1"/>
  <c r="G25" i="1" s="1"/>
  <c r="E23" i="1"/>
  <c r="G23" i="1" s="1"/>
  <c r="E21" i="1"/>
  <c r="E22" i="1" s="1"/>
  <c r="G22" i="1" s="1"/>
  <c r="E19" i="1"/>
  <c r="E20" i="1" s="1"/>
  <c r="G20" i="1" s="1"/>
  <c r="G18" i="1"/>
  <c r="G17" i="1"/>
  <c r="G16" i="1"/>
  <c r="G15" i="1"/>
  <c r="E14" i="1"/>
  <c r="G14" i="1" s="1"/>
  <c r="E13" i="1"/>
  <c r="G13" i="1" s="1"/>
  <c r="G12" i="1"/>
  <c r="E11" i="1"/>
  <c r="G11" i="1" s="1"/>
  <c r="E10" i="1"/>
  <c r="G10" i="1" s="1"/>
  <c r="G9" i="1"/>
  <c r="G8" i="1"/>
  <c r="E6" i="1"/>
  <c r="G6" i="1" s="1"/>
  <c r="E39" i="1" l="1"/>
  <c r="G39" i="1" s="1"/>
  <c r="G19" i="1"/>
  <c r="E7" i="1"/>
  <c r="G7" i="1" s="1"/>
  <c r="G37" i="1"/>
  <c r="G24" i="1"/>
  <c r="G21" i="1"/>
  <c r="G49" i="1"/>
  <c r="G50" i="1" l="1"/>
  <c r="G51" i="1" s="1"/>
</calcChain>
</file>

<file path=xl/sharedStrings.xml><?xml version="1.0" encoding="utf-8"?>
<sst xmlns="http://schemas.openxmlformats.org/spreadsheetml/2006/main" count="164" uniqueCount="121">
  <si>
    <t>序号</t>
  </si>
  <si>
    <t>项目名称</t>
  </si>
  <si>
    <t>项目特征描述</t>
  </si>
  <si>
    <t>计量单位</t>
  </si>
  <si>
    <t>工程量</t>
  </si>
  <si>
    <t>金额（元）</t>
  </si>
  <si>
    <t>综合单价</t>
  </si>
  <si>
    <t>综合合价</t>
  </si>
  <si>
    <t>天花铝扣板拆除</t>
  </si>
  <si>
    <t xml:space="preserve">拆除天花铝扣板
南1男卫 6.3*2.88
南2男卫 6.3*2.88
南1女卫 3.67*5.55+2.7*0.8
南2女卫 3.67*5.55+2.7*0.8
南4女卫2平方
北1男卫 5.25*3
北2男卫 5.25*3
北1女卫 3.75*5.33+2.55*0.97
北2女卫3.75*5.33+2.55*0.97
1.铝扣板拆除，三角龙骨，副骨，吊杆
2.位置：卫生间
3.材料： 铝扣板
</t>
  </si>
  <si>
    <t>m2</t>
  </si>
  <si>
    <t>天花吊顶铝扣板</t>
  </si>
  <si>
    <t>1.304不绣钢龙骨，副骨，304吊杆
2.面层铝扣板300*300</t>
  </si>
  <si>
    <t>排气扇拆</t>
  </si>
  <si>
    <t>1、拆、装300*300排气扇
2、南1男卫 2
南2男卫3 
南1女卫 2
南2女卫 3
北1男卫 3
北2男卫4
北1女卫 6
北2女卫7</t>
  </si>
  <si>
    <t>台</t>
  </si>
  <si>
    <t>天花式排气扇</t>
  </si>
  <si>
    <t>1.名称:天花式排气扇
2.规格:300*300
3.材质:塑料</t>
  </si>
  <si>
    <t>消防装饰盖拆除、安装新装饰盖</t>
  </si>
  <si>
    <t>1、保护性拆除消防头装饰盖
2.每卫生间4个
3.安装新装饰卡扣面盖</t>
  </si>
  <si>
    <t>个</t>
  </si>
  <si>
    <t>筒灯拆、装</t>
  </si>
  <si>
    <t>1、铝扣板开圆孔90mm
2、每间卫生间4个筒灯</t>
  </si>
  <si>
    <t>墙壁批腻子粉</t>
  </si>
  <si>
    <t>1.腻子种类:腻子粉修补
2.刮腻子遍数:2遍</t>
  </si>
  <si>
    <t>天花墙面打磨</t>
  </si>
  <si>
    <t>1.人工打磨修补墙面及黑墙面
2.南1男12.6*0.5
南2男卫12.6*0.5
南1女卫 12*0.5
南2女卫 12*0.5
北1男卫 12*0.5
北2男卫 12*0.5
北1女卫 11*0.5
北2女卫 11*0.5</t>
  </si>
  <si>
    <t>墙壁、天花油墙漆</t>
  </si>
  <si>
    <t>1.油漆品种、刷漆遍数:面漆2遍</t>
  </si>
  <si>
    <t>小便斗拆除</t>
  </si>
  <si>
    <t>所有男卫生间各1个
南3男1个损坏，北1男个损坏
急诊1楼1个小便斗
1.拆除挂墙式小便斗，630*320；
2.拆除排水管；
3.拆除进水管</t>
  </si>
  <si>
    <t>小便斗安装</t>
  </si>
  <si>
    <t>1.安装挂墙式小便斗（使用已拆除的），630*320；
2.安装排水管；
4.安装进水管</t>
  </si>
  <si>
    <t>小便斗排水管更改</t>
  </si>
  <si>
    <t>1.打砸地面瓷砖，把原地面排水管PVC50管改向内侧15cm,再贴回瓷砖</t>
  </si>
  <si>
    <t>1.落地式感应式小便斗1010*425
2.安装进、排水管</t>
  </si>
  <si>
    <t>厕所蹲位隔板拆除</t>
  </si>
  <si>
    <t>南1男小便斗侧板2块 大侧挡板1块
南2男卫小便斗侧板2块 大侧挡板1块
南4男小便斗侧板4块
南5男大侧挡板1块
北1男小便斗侧板4块 大侧挡板1块，所有蹲位挡板4.8*1.93+1.4*1.93*4
北2男卫小便斗侧板2块 大侧挡板1块
北3男小便斗侧板2块，大侧挡板1块
北4男小便斗侧板2块，大侧挡板1块
急诊1楼男卫生间（1.78+1.24*2）*1.93
小便斗2块
急诊1楼女卫生间（2.78+1.24*2）*1.93
小便斗侧板0.45*.9
大侧挡板0.8*1.83
1.小便斗隔板板拆除
2.厚度：50mm厚
3.位置：卫生间
4.材料：抗倍特板
5.建筑垃圾运距：指定场内位置，外运距离8.2公里</t>
  </si>
  <si>
    <t>小便隔墙板安装</t>
  </si>
  <si>
    <t>1.全防潮防水抗贝特板
2.含锁，线条，支撑脚</t>
  </si>
  <si>
    <t>卫生间（地漏处）地板局部拆除</t>
  </si>
  <si>
    <t>共20个卫生间，除北5楼，男女卫生间
南3楼，男女卫生间
还有16个卫生间，每间2处
1.卫生间（地漏处）地板局部拆除
2.尺寸：600mm*600mm*500mm(长*宽*厚）
3.位置：卫生间
4.材料：块料、细石混凝土、陶粒混凝土
5.建筑垃圾运距：指定场内位置，外运距离8.2公里</t>
  </si>
  <si>
    <t>处</t>
  </si>
  <si>
    <t>二次排水</t>
  </si>
  <si>
    <t>安装二次排水系统
1.主排水管开口
2.PVC-U排水管 DN50,1米
3.PVC地漏 DN50,1个
4.综合考虑管道附件</t>
  </si>
  <si>
    <t>陶粒回填</t>
  </si>
  <si>
    <t>1.回填材料:粘土陶粒回填</t>
  </si>
  <si>
    <t>m3</t>
  </si>
  <si>
    <t>地板过水泥沙</t>
  </si>
  <si>
    <t>1.部位:地板
2.20mmM20水泥砂浆找平
3.素水泥浆结合层一道</t>
  </si>
  <si>
    <t>卫生间地台二次防水</t>
  </si>
  <si>
    <t>1.单组份聚氨酯涂膜防水平面 1.5mm厚</t>
  </si>
  <si>
    <t>铺回地板瓷砖</t>
  </si>
  <si>
    <t>1.地板瓷砖,用M25干混砂浆勾缝 
2.20厚M20水泥砂浆结合层、面撒水泥粉
3.纵横刷素水泥浆一道(内掺建筑胶)
4.规格:600*600mm</t>
  </si>
  <si>
    <t>洗手盆</t>
  </si>
  <si>
    <t>1.18寸台下盆
2.北5楼女卫洗手盆
  南2楼男卫洗手盆
3.下水器，排水管</t>
  </si>
  <si>
    <t>洗手盆安装</t>
  </si>
  <si>
    <t>1.云石胶固定安装
2.吊装，打磨</t>
  </si>
  <si>
    <t>拆卫生间地墙面砖、沉池拆除</t>
  </si>
  <si>
    <t>南3男卫生间柱旁排水管地面1.2*1.2
南3女卫生间柱旁排水管地面1.2*1.2
南4女卫生间洗手旁地面1.2*1.2
1.拆卫生间地面砖、沉池
2.厚度：地砖、基层100mm,陶粒混凝土300mm
3.建筑垃圾运距：指定场内位置，外运距离8.2公里</t>
  </si>
  <si>
    <t>排污管切割</t>
  </si>
  <si>
    <t>1.PVC110排污管切割拆除
2.沉箱底部
3.每条管切割1m,共4条排污管</t>
  </si>
  <si>
    <t>m</t>
  </si>
  <si>
    <t>排污废水清理</t>
  </si>
  <si>
    <t>打凿面使用塑料薄膜覆盖</t>
  </si>
  <si>
    <t>机械疏通排水管</t>
  </si>
  <si>
    <t>疏通110PVC排水管
1.机械疏通110排水管
2.南3楼女卫7位，男卫5位</t>
  </si>
  <si>
    <t>条</t>
  </si>
  <si>
    <t>污物清理</t>
  </si>
  <si>
    <t>排污管污物外运清理</t>
  </si>
  <si>
    <t>项</t>
  </si>
  <si>
    <t>塑料管</t>
  </si>
  <si>
    <t>1.安装部位:室内
2.介质:污水
3.材质、规格:PVC-U、DN110mm
4.连接形式:粘接</t>
  </si>
  <si>
    <t>卫生间沉箱及墙面防水</t>
  </si>
  <si>
    <t>1.单组份聚氨酯涂膜防水平面 2mm 厚
2.水泥基层渗透结晶型涂料平立面 2mm 厚
3.卫生间地面瓷砖面积1.44m2*3，侧墙墙高0.4m,周边4.8m*3</t>
  </si>
  <si>
    <t>天花板开检修口</t>
  </si>
  <si>
    <t>1.天花顶开检修口双层12mm石膏板450*450mm</t>
  </si>
  <si>
    <t>检修口制作</t>
  </si>
  <si>
    <t>1.水泥板制作，表面刮腻子，油漆；</t>
  </si>
  <si>
    <t>快速堵漏灵修补裂缝</t>
  </si>
  <si>
    <t>1.裂缝表面打磨清洁、清洗、封闭、清理
2.快速堵漏灵加背水胶修补裂缝
3.裂缝1m</t>
  </si>
  <si>
    <t>裂缝处扫防水2次</t>
  </si>
  <si>
    <t>1.裂缝处注浆堵漏,水溶性聚氨脂,混凝土结构</t>
  </si>
  <si>
    <t>木门拆除</t>
  </si>
  <si>
    <t>1.木门拆除
2.急诊卫生间门2个1.06*2.31*0.3，保洁间1个1.07*2.31*0.28(拆除木窗四周水泥沙、再拆散木窗、方便清理搬运)
3.建筑垃圾运距：指定场内位置，外运距离8.2公里</t>
  </si>
  <si>
    <t>铝合金全扣板厕所门</t>
  </si>
  <si>
    <t>1.铝合金全扣板厕所门制作与安装
2.规格：1.06*2.31*2墙厚300 1.07*2.31  墙厚280(超高）
3.含五金配件等</t>
  </si>
  <si>
    <t>套</t>
  </si>
  <si>
    <t>玻璃镜子</t>
  </si>
  <si>
    <t>1.急诊1楼男、女卫生间590*800*2
2.四周修边
3.暗钉安装</t>
  </si>
  <si>
    <t>块</t>
  </si>
  <si>
    <t>保洁门维修</t>
  </si>
  <si>
    <t>1.保洁间门框拆除，清理泡沫胶，重新固定门框；
2.调整门框，钢钉固定</t>
  </si>
  <si>
    <t>门维修</t>
  </si>
  <si>
    <t>1.急诊4个卫生间门底部使用5厘铝塑板进行安装860*80*8</t>
  </si>
  <si>
    <t>小计（不含税）</t>
  </si>
  <si>
    <t>税金</t>
  </si>
  <si>
    <t>含税价</t>
  </si>
  <si>
    <t>注：为计取规费等的使用，可在表中增设其中：“定额人工费”。</t>
  </si>
  <si>
    <t>工程</t>
  </si>
  <si>
    <t>投 标 报 价</t>
    <phoneticPr fontId="5" type="noConversion"/>
  </si>
  <si>
    <t>（小写）：</t>
  </si>
  <si>
    <t>（大写）：</t>
  </si>
  <si>
    <t>投  标  人：</t>
    <phoneticPr fontId="5" type="noConversion"/>
  </si>
  <si>
    <t>造价咨询人：</t>
  </si>
  <si>
    <t>（单位盖章）</t>
  </si>
  <si>
    <t>(单位资质专用章)</t>
  </si>
  <si>
    <t>法定代表人  
或其授权人：</t>
  </si>
  <si>
    <t>法定代表人  
  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</si>
  <si>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</si>
  <si>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</si>
  <si>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</si>
  <si>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</si>
  <si>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</si>
  <si>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 xml:space="preserve">编 制 时 间：  </t>
  </si>
  <si>
    <t xml:space="preserve">复 核 时 间：  </t>
  </si>
  <si>
    <t>扉-2</t>
  </si>
  <si>
    <t>工程名称：门诊医技楼及急诊卫生间维修工程</t>
    <phoneticPr fontId="7" type="noConversion"/>
  </si>
  <si>
    <t>门诊医技楼及急诊卫生间维修</t>
    <phoneticPr fontId="5" type="noConversion"/>
  </si>
  <si>
    <t xml:space="preserve">投标报价  </t>
    <phoneticPr fontId="7" type="noConversion"/>
  </si>
  <si>
    <t>分部分项工程清单与计价表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</si>
</sst>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SimSun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1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9" fillId="0" borderId="0">
      <alignment vertical="center"/>
    </xf>
  </cellStyleXfs>
  <cellXfs count="44">
    <xf numFmtId="0" fontId="0" fillId="0" borderId="0" xfId="0">
      <alignment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176" fontId="2" fillId="2" borderId="4" xfId="1" applyNumberFormat="1" applyFont="1" applyFill="1" applyBorder="1" applyAlignment="1">
      <alignment horizontal="right" vertical="center" wrapText="1"/>
    </xf>
    <xf numFmtId="176" fontId="2" fillId="2" borderId="5" xfId="1" applyNumberFormat="1" applyFont="1" applyFill="1" applyBorder="1" applyAlignment="1">
      <alignment horizontal="right" vertical="center" wrapText="1"/>
    </xf>
    <xf numFmtId="0" fontId="2" fillId="2" borderId="4" xfId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0" fontId="2" fillId="2" borderId="4" xfId="1" applyFont="1" applyFill="1" applyBorder="1" applyAlignment="1">
      <alignment horizontal="left" vertical="top" wrapText="1"/>
    </xf>
    <xf numFmtId="0" fontId="5" fillId="2" borderId="0" xfId="2" applyFont="1" applyFill="1" applyAlignment="1">
      <alignment horizontal="left" vertical="center" wrapText="1"/>
    </xf>
    <xf numFmtId="0" fontId="8" fillId="2" borderId="0" xfId="2" applyFont="1" applyFill="1" applyAlignment="1">
      <alignment horizontal="left" wrapText="1"/>
    </xf>
    <xf numFmtId="0" fontId="9" fillId="0" borderId="0" xfId="3" applyAlignment="1"/>
    <xf numFmtId="0" fontId="12" fillId="2" borderId="0" xfId="2" applyFont="1" applyFill="1" applyAlignment="1">
      <alignment horizontal="right" wrapText="1"/>
    </xf>
    <xf numFmtId="0" fontId="9" fillId="2" borderId="0" xfId="2" applyFont="1" applyFill="1" applyAlignment="1">
      <alignment horizontal="left" wrapText="1"/>
    </xf>
    <xf numFmtId="0" fontId="9" fillId="2" borderId="9" xfId="2" applyFont="1" applyFill="1" applyBorder="1" applyAlignment="1">
      <alignment horizontal="left" wrapText="1"/>
    </xf>
    <xf numFmtId="0" fontId="2" fillId="2" borderId="9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right" wrapText="1"/>
    </xf>
    <xf numFmtId="0" fontId="2" fillId="2" borderId="0" xfId="2" applyFont="1" applyFill="1" applyAlignment="1">
      <alignment horizontal="center" wrapText="1"/>
    </xf>
    <xf numFmtId="0" fontId="5" fillId="2" borderId="0" xfId="2" applyFont="1" applyFill="1" applyAlignment="1">
      <alignment horizontal="right" vertical="top" wrapText="1"/>
    </xf>
    <xf numFmtId="0" fontId="5" fillId="2" borderId="0" xfId="2" applyFont="1" applyFill="1" applyAlignment="1">
      <alignment horizontal="right" vertical="center" wrapText="1"/>
    </xf>
    <xf numFmtId="0" fontId="11" fillId="2" borderId="0" xfId="2" applyFont="1" applyFill="1" applyAlignment="1">
      <alignment horizontal="left" wrapText="1"/>
    </xf>
    <xf numFmtId="0" fontId="9" fillId="2" borderId="7" xfId="2" applyFont="1" applyFill="1" applyBorder="1" applyAlignment="1">
      <alignment horizontal="center" wrapText="1"/>
    </xf>
    <xf numFmtId="0" fontId="5" fillId="2" borderId="0" xfId="2" applyFont="1" applyFill="1" applyAlignment="1">
      <alignment horizontal="center" vertical="center" wrapText="1"/>
    </xf>
    <xf numFmtId="0" fontId="11" fillId="2" borderId="0" xfId="2" applyFont="1" applyFill="1" applyAlignment="1">
      <alignment horizontal="right" wrapText="1"/>
    </xf>
    <xf numFmtId="0" fontId="2" fillId="2" borderId="9" xfId="2" applyFont="1" applyFill="1" applyBorder="1" applyAlignment="1">
      <alignment horizontal="center" vertical="top" wrapText="1"/>
    </xf>
    <xf numFmtId="0" fontId="5" fillId="2" borderId="9" xfId="2" applyFont="1" applyFill="1" applyBorder="1" applyAlignment="1">
      <alignment horizontal="center" vertical="top" wrapText="1"/>
    </xf>
    <xf numFmtId="0" fontId="9" fillId="2" borderId="0" xfId="2" applyFont="1" applyFill="1" applyAlignment="1">
      <alignment horizontal="left" wrapText="1"/>
    </xf>
    <xf numFmtId="0" fontId="2" fillId="2" borderId="9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right" vertical="center" wrapText="1"/>
    </xf>
    <xf numFmtId="0" fontId="2" fillId="2" borderId="0" xfId="2" applyFont="1" applyFill="1" applyAlignment="1">
      <alignment horizontal="center" vertical="top" wrapText="1"/>
    </xf>
    <xf numFmtId="0" fontId="8" fillId="2" borderId="7" xfId="2" applyFont="1" applyFill="1" applyBorder="1" applyAlignment="1">
      <alignment horizontal="center" wrapText="1"/>
    </xf>
    <xf numFmtId="0" fontId="10" fillId="2" borderId="0" xfId="2" applyFont="1" applyFill="1" applyAlignment="1">
      <alignment horizontal="center" vertical="center" wrapText="1"/>
    </xf>
    <xf numFmtId="0" fontId="9" fillId="2" borderId="8" xfId="2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2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right" wrapText="1"/>
    </xf>
    <xf numFmtId="0" fontId="2" fillId="2" borderId="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4">
    <cellStyle name="Normal" xfId="1"/>
    <cellStyle name="Normal 2" xfId="2"/>
    <cellStyle name="常规" xfId="0" builtinId="0"/>
    <cellStyle name="常规 2" xf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C6" sqref="C6:D6"/>
    </sheetView>
  </sheetViews>
  <sheetFormatPr defaultColWidth="6.75" defaultRowHeight="14.25"/>
  <cols>
    <col min="1" max="1" width="15" style="14" customWidth="1"/>
    <col min="2" max="2" width="1.75" style="14" customWidth="1"/>
    <col min="3" max="3" width="11.5" style="14" customWidth="1"/>
    <col min="4" max="4" width="13.5" style="14" customWidth="1"/>
    <col min="5" max="5" width="18.25" style="14" customWidth="1"/>
    <col min="6" max="6" width="6.375" style="14" customWidth="1"/>
    <col min="7" max="7" width="20.375" style="14" customWidth="1"/>
    <col min="8" max="256" width="6.75" style="14"/>
    <col min="257" max="257" width="15" style="14" customWidth="1"/>
    <col min="258" max="258" width="1.75" style="14" customWidth="1"/>
    <col min="259" max="259" width="11.5" style="14" customWidth="1"/>
    <col min="260" max="260" width="13.5" style="14" customWidth="1"/>
    <col min="261" max="261" width="18.25" style="14" customWidth="1"/>
    <col min="262" max="262" width="6.375" style="14" customWidth="1"/>
    <col min="263" max="263" width="20.375" style="14" customWidth="1"/>
    <col min="264" max="512" width="6.75" style="14"/>
    <col min="513" max="513" width="15" style="14" customWidth="1"/>
    <col min="514" max="514" width="1.75" style="14" customWidth="1"/>
    <col min="515" max="515" width="11.5" style="14" customWidth="1"/>
    <col min="516" max="516" width="13.5" style="14" customWidth="1"/>
    <col min="517" max="517" width="18.25" style="14" customWidth="1"/>
    <col min="518" max="518" width="6.375" style="14" customWidth="1"/>
    <col min="519" max="519" width="20.375" style="14" customWidth="1"/>
    <col min="520" max="768" width="6.75" style="14"/>
    <col min="769" max="769" width="15" style="14" customWidth="1"/>
    <col min="770" max="770" width="1.75" style="14" customWidth="1"/>
    <col min="771" max="771" width="11.5" style="14" customWidth="1"/>
    <col min="772" max="772" width="13.5" style="14" customWidth="1"/>
    <col min="773" max="773" width="18.25" style="14" customWidth="1"/>
    <col min="774" max="774" width="6.375" style="14" customWidth="1"/>
    <col min="775" max="775" width="20.375" style="14" customWidth="1"/>
    <col min="776" max="1024" width="6.75" style="14"/>
    <col min="1025" max="1025" width="15" style="14" customWidth="1"/>
    <col min="1026" max="1026" width="1.75" style="14" customWidth="1"/>
    <col min="1027" max="1027" width="11.5" style="14" customWidth="1"/>
    <col min="1028" max="1028" width="13.5" style="14" customWidth="1"/>
    <col min="1029" max="1029" width="18.25" style="14" customWidth="1"/>
    <col min="1030" max="1030" width="6.375" style="14" customWidth="1"/>
    <col min="1031" max="1031" width="20.375" style="14" customWidth="1"/>
    <col min="1032" max="1280" width="6.75" style="14"/>
    <col min="1281" max="1281" width="15" style="14" customWidth="1"/>
    <col min="1282" max="1282" width="1.75" style="14" customWidth="1"/>
    <col min="1283" max="1283" width="11.5" style="14" customWidth="1"/>
    <col min="1284" max="1284" width="13.5" style="14" customWidth="1"/>
    <col min="1285" max="1285" width="18.25" style="14" customWidth="1"/>
    <col min="1286" max="1286" width="6.375" style="14" customWidth="1"/>
    <col min="1287" max="1287" width="20.375" style="14" customWidth="1"/>
    <col min="1288" max="1536" width="6.75" style="14"/>
    <col min="1537" max="1537" width="15" style="14" customWidth="1"/>
    <col min="1538" max="1538" width="1.75" style="14" customWidth="1"/>
    <col min="1539" max="1539" width="11.5" style="14" customWidth="1"/>
    <col min="1540" max="1540" width="13.5" style="14" customWidth="1"/>
    <col min="1541" max="1541" width="18.25" style="14" customWidth="1"/>
    <col min="1542" max="1542" width="6.375" style="14" customWidth="1"/>
    <col min="1543" max="1543" width="20.375" style="14" customWidth="1"/>
    <col min="1544" max="1792" width="6.75" style="14"/>
    <col min="1793" max="1793" width="15" style="14" customWidth="1"/>
    <col min="1794" max="1794" width="1.75" style="14" customWidth="1"/>
    <col min="1795" max="1795" width="11.5" style="14" customWidth="1"/>
    <col min="1796" max="1796" width="13.5" style="14" customWidth="1"/>
    <col min="1797" max="1797" width="18.25" style="14" customWidth="1"/>
    <col min="1798" max="1798" width="6.375" style="14" customWidth="1"/>
    <col min="1799" max="1799" width="20.375" style="14" customWidth="1"/>
    <col min="1800" max="2048" width="6.75" style="14"/>
    <col min="2049" max="2049" width="15" style="14" customWidth="1"/>
    <col min="2050" max="2050" width="1.75" style="14" customWidth="1"/>
    <col min="2051" max="2051" width="11.5" style="14" customWidth="1"/>
    <col min="2052" max="2052" width="13.5" style="14" customWidth="1"/>
    <col min="2053" max="2053" width="18.25" style="14" customWidth="1"/>
    <col min="2054" max="2054" width="6.375" style="14" customWidth="1"/>
    <col min="2055" max="2055" width="20.375" style="14" customWidth="1"/>
    <col min="2056" max="2304" width="6.75" style="14"/>
    <col min="2305" max="2305" width="15" style="14" customWidth="1"/>
    <col min="2306" max="2306" width="1.75" style="14" customWidth="1"/>
    <col min="2307" max="2307" width="11.5" style="14" customWidth="1"/>
    <col min="2308" max="2308" width="13.5" style="14" customWidth="1"/>
    <col min="2309" max="2309" width="18.25" style="14" customWidth="1"/>
    <col min="2310" max="2310" width="6.375" style="14" customWidth="1"/>
    <col min="2311" max="2311" width="20.375" style="14" customWidth="1"/>
    <col min="2312" max="2560" width="6.75" style="14"/>
    <col min="2561" max="2561" width="15" style="14" customWidth="1"/>
    <col min="2562" max="2562" width="1.75" style="14" customWidth="1"/>
    <col min="2563" max="2563" width="11.5" style="14" customWidth="1"/>
    <col min="2564" max="2564" width="13.5" style="14" customWidth="1"/>
    <col min="2565" max="2565" width="18.25" style="14" customWidth="1"/>
    <col min="2566" max="2566" width="6.375" style="14" customWidth="1"/>
    <col min="2567" max="2567" width="20.375" style="14" customWidth="1"/>
    <col min="2568" max="2816" width="6.75" style="14"/>
    <col min="2817" max="2817" width="15" style="14" customWidth="1"/>
    <col min="2818" max="2818" width="1.75" style="14" customWidth="1"/>
    <col min="2819" max="2819" width="11.5" style="14" customWidth="1"/>
    <col min="2820" max="2820" width="13.5" style="14" customWidth="1"/>
    <col min="2821" max="2821" width="18.25" style="14" customWidth="1"/>
    <col min="2822" max="2822" width="6.375" style="14" customWidth="1"/>
    <col min="2823" max="2823" width="20.375" style="14" customWidth="1"/>
    <col min="2824" max="3072" width="6.75" style="14"/>
    <col min="3073" max="3073" width="15" style="14" customWidth="1"/>
    <col min="3074" max="3074" width="1.75" style="14" customWidth="1"/>
    <col min="3075" max="3075" width="11.5" style="14" customWidth="1"/>
    <col min="3076" max="3076" width="13.5" style="14" customWidth="1"/>
    <col min="3077" max="3077" width="18.25" style="14" customWidth="1"/>
    <col min="3078" max="3078" width="6.375" style="14" customWidth="1"/>
    <col min="3079" max="3079" width="20.375" style="14" customWidth="1"/>
    <col min="3080" max="3328" width="6.75" style="14"/>
    <col min="3329" max="3329" width="15" style="14" customWidth="1"/>
    <col min="3330" max="3330" width="1.75" style="14" customWidth="1"/>
    <col min="3331" max="3331" width="11.5" style="14" customWidth="1"/>
    <col min="3332" max="3332" width="13.5" style="14" customWidth="1"/>
    <col min="3333" max="3333" width="18.25" style="14" customWidth="1"/>
    <col min="3334" max="3334" width="6.375" style="14" customWidth="1"/>
    <col min="3335" max="3335" width="20.375" style="14" customWidth="1"/>
    <col min="3336" max="3584" width="6.75" style="14"/>
    <col min="3585" max="3585" width="15" style="14" customWidth="1"/>
    <col min="3586" max="3586" width="1.75" style="14" customWidth="1"/>
    <col min="3587" max="3587" width="11.5" style="14" customWidth="1"/>
    <col min="3588" max="3588" width="13.5" style="14" customWidth="1"/>
    <col min="3589" max="3589" width="18.25" style="14" customWidth="1"/>
    <col min="3590" max="3590" width="6.375" style="14" customWidth="1"/>
    <col min="3591" max="3591" width="20.375" style="14" customWidth="1"/>
    <col min="3592" max="3840" width="6.75" style="14"/>
    <col min="3841" max="3841" width="15" style="14" customWidth="1"/>
    <col min="3842" max="3842" width="1.75" style="14" customWidth="1"/>
    <col min="3843" max="3843" width="11.5" style="14" customWidth="1"/>
    <col min="3844" max="3844" width="13.5" style="14" customWidth="1"/>
    <col min="3845" max="3845" width="18.25" style="14" customWidth="1"/>
    <col min="3846" max="3846" width="6.375" style="14" customWidth="1"/>
    <col min="3847" max="3847" width="20.375" style="14" customWidth="1"/>
    <col min="3848" max="4096" width="6.75" style="14"/>
    <col min="4097" max="4097" width="15" style="14" customWidth="1"/>
    <col min="4098" max="4098" width="1.75" style="14" customWidth="1"/>
    <col min="4099" max="4099" width="11.5" style="14" customWidth="1"/>
    <col min="4100" max="4100" width="13.5" style="14" customWidth="1"/>
    <col min="4101" max="4101" width="18.25" style="14" customWidth="1"/>
    <col min="4102" max="4102" width="6.375" style="14" customWidth="1"/>
    <col min="4103" max="4103" width="20.375" style="14" customWidth="1"/>
    <col min="4104" max="4352" width="6.75" style="14"/>
    <col min="4353" max="4353" width="15" style="14" customWidth="1"/>
    <col min="4354" max="4354" width="1.75" style="14" customWidth="1"/>
    <col min="4355" max="4355" width="11.5" style="14" customWidth="1"/>
    <col min="4356" max="4356" width="13.5" style="14" customWidth="1"/>
    <col min="4357" max="4357" width="18.25" style="14" customWidth="1"/>
    <col min="4358" max="4358" width="6.375" style="14" customWidth="1"/>
    <col min="4359" max="4359" width="20.375" style="14" customWidth="1"/>
    <col min="4360" max="4608" width="6.75" style="14"/>
    <col min="4609" max="4609" width="15" style="14" customWidth="1"/>
    <col min="4610" max="4610" width="1.75" style="14" customWidth="1"/>
    <col min="4611" max="4611" width="11.5" style="14" customWidth="1"/>
    <col min="4612" max="4612" width="13.5" style="14" customWidth="1"/>
    <col min="4613" max="4613" width="18.25" style="14" customWidth="1"/>
    <col min="4614" max="4614" width="6.375" style="14" customWidth="1"/>
    <col min="4615" max="4615" width="20.375" style="14" customWidth="1"/>
    <col min="4616" max="4864" width="6.75" style="14"/>
    <col min="4865" max="4865" width="15" style="14" customWidth="1"/>
    <col min="4866" max="4866" width="1.75" style="14" customWidth="1"/>
    <col min="4867" max="4867" width="11.5" style="14" customWidth="1"/>
    <col min="4868" max="4868" width="13.5" style="14" customWidth="1"/>
    <col min="4869" max="4869" width="18.25" style="14" customWidth="1"/>
    <col min="4870" max="4870" width="6.375" style="14" customWidth="1"/>
    <col min="4871" max="4871" width="20.375" style="14" customWidth="1"/>
    <col min="4872" max="5120" width="6.75" style="14"/>
    <col min="5121" max="5121" width="15" style="14" customWidth="1"/>
    <col min="5122" max="5122" width="1.75" style="14" customWidth="1"/>
    <col min="5123" max="5123" width="11.5" style="14" customWidth="1"/>
    <col min="5124" max="5124" width="13.5" style="14" customWidth="1"/>
    <col min="5125" max="5125" width="18.25" style="14" customWidth="1"/>
    <col min="5126" max="5126" width="6.375" style="14" customWidth="1"/>
    <col min="5127" max="5127" width="20.375" style="14" customWidth="1"/>
    <col min="5128" max="5376" width="6.75" style="14"/>
    <col min="5377" max="5377" width="15" style="14" customWidth="1"/>
    <col min="5378" max="5378" width="1.75" style="14" customWidth="1"/>
    <col min="5379" max="5379" width="11.5" style="14" customWidth="1"/>
    <col min="5380" max="5380" width="13.5" style="14" customWidth="1"/>
    <col min="5381" max="5381" width="18.25" style="14" customWidth="1"/>
    <col min="5382" max="5382" width="6.375" style="14" customWidth="1"/>
    <col min="5383" max="5383" width="20.375" style="14" customWidth="1"/>
    <col min="5384" max="5632" width="6.75" style="14"/>
    <col min="5633" max="5633" width="15" style="14" customWidth="1"/>
    <col min="5634" max="5634" width="1.75" style="14" customWidth="1"/>
    <col min="5635" max="5635" width="11.5" style="14" customWidth="1"/>
    <col min="5636" max="5636" width="13.5" style="14" customWidth="1"/>
    <col min="5637" max="5637" width="18.25" style="14" customWidth="1"/>
    <col min="5638" max="5638" width="6.375" style="14" customWidth="1"/>
    <col min="5639" max="5639" width="20.375" style="14" customWidth="1"/>
    <col min="5640" max="5888" width="6.75" style="14"/>
    <col min="5889" max="5889" width="15" style="14" customWidth="1"/>
    <col min="5890" max="5890" width="1.75" style="14" customWidth="1"/>
    <col min="5891" max="5891" width="11.5" style="14" customWidth="1"/>
    <col min="5892" max="5892" width="13.5" style="14" customWidth="1"/>
    <col min="5893" max="5893" width="18.25" style="14" customWidth="1"/>
    <col min="5894" max="5894" width="6.375" style="14" customWidth="1"/>
    <col min="5895" max="5895" width="20.375" style="14" customWidth="1"/>
    <col min="5896" max="6144" width="6.75" style="14"/>
    <col min="6145" max="6145" width="15" style="14" customWidth="1"/>
    <col min="6146" max="6146" width="1.75" style="14" customWidth="1"/>
    <col min="6147" max="6147" width="11.5" style="14" customWidth="1"/>
    <col min="6148" max="6148" width="13.5" style="14" customWidth="1"/>
    <col min="6149" max="6149" width="18.25" style="14" customWidth="1"/>
    <col min="6150" max="6150" width="6.375" style="14" customWidth="1"/>
    <col min="6151" max="6151" width="20.375" style="14" customWidth="1"/>
    <col min="6152" max="6400" width="6.75" style="14"/>
    <col min="6401" max="6401" width="15" style="14" customWidth="1"/>
    <col min="6402" max="6402" width="1.75" style="14" customWidth="1"/>
    <col min="6403" max="6403" width="11.5" style="14" customWidth="1"/>
    <col min="6404" max="6404" width="13.5" style="14" customWidth="1"/>
    <col min="6405" max="6405" width="18.25" style="14" customWidth="1"/>
    <col min="6406" max="6406" width="6.375" style="14" customWidth="1"/>
    <col min="6407" max="6407" width="20.375" style="14" customWidth="1"/>
    <col min="6408" max="6656" width="6.75" style="14"/>
    <col min="6657" max="6657" width="15" style="14" customWidth="1"/>
    <col min="6658" max="6658" width="1.75" style="14" customWidth="1"/>
    <col min="6659" max="6659" width="11.5" style="14" customWidth="1"/>
    <col min="6660" max="6660" width="13.5" style="14" customWidth="1"/>
    <col min="6661" max="6661" width="18.25" style="14" customWidth="1"/>
    <col min="6662" max="6662" width="6.375" style="14" customWidth="1"/>
    <col min="6663" max="6663" width="20.375" style="14" customWidth="1"/>
    <col min="6664" max="6912" width="6.75" style="14"/>
    <col min="6913" max="6913" width="15" style="14" customWidth="1"/>
    <col min="6914" max="6914" width="1.75" style="14" customWidth="1"/>
    <col min="6915" max="6915" width="11.5" style="14" customWidth="1"/>
    <col min="6916" max="6916" width="13.5" style="14" customWidth="1"/>
    <col min="6917" max="6917" width="18.25" style="14" customWidth="1"/>
    <col min="6918" max="6918" width="6.375" style="14" customWidth="1"/>
    <col min="6919" max="6919" width="20.375" style="14" customWidth="1"/>
    <col min="6920" max="7168" width="6.75" style="14"/>
    <col min="7169" max="7169" width="15" style="14" customWidth="1"/>
    <col min="7170" max="7170" width="1.75" style="14" customWidth="1"/>
    <col min="7171" max="7171" width="11.5" style="14" customWidth="1"/>
    <col min="7172" max="7172" width="13.5" style="14" customWidth="1"/>
    <col min="7173" max="7173" width="18.25" style="14" customWidth="1"/>
    <col min="7174" max="7174" width="6.375" style="14" customWidth="1"/>
    <col min="7175" max="7175" width="20.375" style="14" customWidth="1"/>
    <col min="7176" max="7424" width="6.75" style="14"/>
    <col min="7425" max="7425" width="15" style="14" customWidth="1"/>
    <col min="7426" max="7426" width="1.75" style="14" customWidth="1"/>
    <col min="7427" max="7427" width="11.5" style="14" customWidth="1"/>
    <col min="7428" max="7428" width="13.5" style="14" customWidth="1"/>
    <col min="7429" max="7429" width="18.25" style="14" customWidth="1"/>
    <col min="7430" max="7430" width="6.375" style="14" customWidth="1"/>
    <col min="7431" max="7431" width="20.375" style="14" customWidth="1"/>
    <col min="7432" max="7680" width="6.75" style="14"/>
    <col min="7681" max="7681" width="15" style="14" customWidth="1"/>
    <col min="7682" max="7682" width="1.75" style="14" customWidth="1"/>
    <col min="7683" max="7683" width="11.5" style="14" customWidth="1"/>
    <col min="7684" max="7684" width="13.5" style="14" customWidth="1"/>
    <col min="7685" max="7685" width="18.25" style="14" customWidth="1"/>
    <col min="7686" max="7686" width="6.375" style="14" customWidth="1"/>
    <col min="7687" max="7687" width="20.375" style="14" customWidth="1"/>
    <col min="7688" max="7936" width="6.75" style="14"/>
    <col min="7937" max="7937" width="15" style="14" customWidth="1"/>
    <col min="7938" max="7938" width="1.75" style="14" customWidth="1"/>
    <col min="7939" max="7939" width="11.5" style="14" customWidth="1"/>
    <col min="7940" max="7940" width="13.5" style="14" customWidth="1"/>
    <col min="7941" max="7941" width="18.25" style="14" customWidth="1"/>
    <col min="7942" max="7942" width="6.375" style="14" customWidth="1"/>
    <col min="7943" max="7943" width="20.375" style="14" customWidth="1"/>
    <col min="7944" max="8192" width="6.75" style="14"/>
    <col min="8193" max="8193" width="15" style="14" customWidth="1"/>
    <col min="8194" max="8194" width="1.75" style="14" customWidth="1"/>
    <col min="8195" max="8195" width="11.5" style="14" customWidth="1"/>
    <col min="8196" max="8196" width="13.5" style="14" customWidth="1"/>
    <col min="8197" max="8197" width="18.25" style="14" customWidth="1"/>
    <col min="8198" max="8198" width="6.375" style="14" customWidth="1"/>
    <col min="8199" max="8199" width="20.375" style="14" customWidth="1"/>
    <col min="8200" max="8448" width="6.75" style="14"/>
    <col min="8449" max="8449" width="15" style="14" customWidth="1"/>
    <col min="8450" max="8450" width="1.75" style="14" customWidth="1"/>
    <col min="8451" max="8451" width="11.5" style="14" customWidth="1"/>
    <col min="8452" max="8452" width="13.5" style="14" customWidth="1"/>
    <col min="8453" max="8453" width="18.25" style="14" customWidth="1"/>
    <col min="8454" max="8454" width="6.375" style="14" customWidth="1"/>
    <col min="8455" max="8455" width="20.375" style="14" customWidth="1"/>
    <col min="8456" max="8704" width="6.75" style="14"/>
    <col min="8705" max="8705" width="15" style="14" customWidth="1"/>
    <col min="8706" max="8706" width="1.75" style="14" customWidth="1"/>
    <col min="8707" max="8707" width="11.5" style="14" customWidth="1"/>
    <col min="8708" max="8708" width="13.5" style="14" customWidth="1"/>
    <col min="8709" max="8709" width="18.25" style="14" customWidth="1"/>
    <col min="8710" max="8710" width="6.375" style="14" customWidth="1"/>
    <col min="8711" max="8711" width="20.375" style="14" customWidth="1"/>
    <col min="8712" max="8960" width="6.75" style="14"/>
    <col min="8961" max="8961" width="15" style="14" customWidth="1"/>
    <col min="8962" max="8962" width="1.75" style="14" customWidth="1"/>
    <col min="8963" max="8963" width="11.5" style="14" customWidth="1"/>
    <col min="8964" max="8964" width="13.5" style="14" customWidth="1"/>
    <col min="8965" max="8965" width="18.25" style="14" customWidth="1"/>
    <col min="8966" max="8966" width="6.375" style="14" customWidth="1"/>
    <col min="8967" max="8967" width="20.375" style="14" customWidth="1"/>
    <col min="8968" max="9216" width="6.75" style="14"/>
    <col min="9217" max="9217" width="15" style="14" customWidth="1"/>
    <col min="9218" max="9218" width="1.75" style="14" customWidth="1"/>
    <col min="9219" max="9219" width="11.5" style="14" customWidth="1"/>
    <col min="9220" max="9220" width="13.5" style="14" customWidth="1"/>
    <col min="9221" max="9221" width="18.25" style="14" customWidth="1"/>
    <col min="9222" max="9222" width="6.375" style="14" customWidth="1"/>
    <col min="9223" max="9223" width="20.375" style="14" customWidth="1"/>
    <col min="9224" max="9472" width="6.75" style="14"/>
    <col min="9473" max="9473" width="15" style="14" customWidth="1"/>
    <col min="9474" max="9474" width="1.75" style="14" customWidth="1"/>
    <col min="9475" max="9475" width="11.5" style="14" customWidth="1"/>
    <col min="9476" max="9476" width="13.5" style="14" customWidth="1"/>
    <col min="9477" max="9477" width="18.25" style="14" customWidth="1"/>
    <col min="9478" max="9478" width="6.375" style="14" customWidth="1"/>
    <col min="9479" max="9479" width="20.375" style="14" customWidth="1"/>
    <col min="9480" max="9728" width="6.75" style="14"/>
    <col min="9729" max="9729" width="15" style="14" customWidth="1"/>
    <col min="9730" max="9730" width="1.75" style="14" customWidth="1"/>
    <col min="9731" max="9731" width="11.5" style="14" customWidth="1"/>
    <col min="9732" max="9732" width="13.5" style="14" customWidth="1"/>
    <col min="9733" max="9733" width="18.25" style="14" customWidth="1"/>
    <col min="9734" max="9734" width="6.375" style="14" customWidth="1"/>
    <col min="9735" max="9735" width="20.375" style="14" customWidth="1"/>
    <col min="9736" max="9984" width="6.75" style="14"/>
    <col min="9985" max="9985" width="15" style="14" customWidth="1"/>
    <col min="9986" max="9986" width="1.75" style="14" customWidth="1"/>
    <col min="9987" max="9987" width="11.5" style="14" customWidth="1"/>
    <col min="9988" max="9988" width="13.5" style="14" customWidth="1"/>
    <col min="9989" max="9989" width="18.25" style="14" customWidth="1"/>
    <col min="9990" max="9990" width="6.375" style="14" customWidth="1"/>
    <col min="9991" max="9991" width="20.375" style="14" customWidth="1"/>
    <col min="9992" max="10240" width="6.75" style="14"/>
    <col min="10241" max="10241" width="15" style="14" customWidth="1"/>
    <col min="10242" max="10242" width="1.75" style="14" customWidth="1"/>
    <col min="10243" max="10243" width="11.5" style="14" customWidth="1"/>
    <col min="10244" max="10244" width="13.5" style="14" customWidth="1"/>
    <col min="10245" max="10245" width="18.25" style="14" customWidth="1"/>
    <col min="10246" max="10246" width="6.375" style="14" customWidth="1"/>
    <col min="10247" max="10247" width="20.375" style="14" customWidth="1"/>
    <col min="10248" max="10496" width="6.75" style="14"/>
    <col min="10497" max="10497" width="15" style="14" customWidth="1"/>
    <col min="10498" max="10498" width="1.75" style="14" customWidth="1"/>
    <col min="10499" max="10499" width="11.5" style="14" customWidth="1"/>
    <col min="10500" max="10500" width="13.5" style="14" customWidth="1"/>
    <col min="10501" max="10501" width="18.25" style="14" customWidth="1"/>
    <col min="10502" max="10502" width="6.375" style="14" customWidth="1"/>
    <col min="10503" max="10503" width="20.375" style="14" customWidth="1"/>
    <col min="10504" max="10752" width="6.75" style="14"/>
    <col min="10753" max="10753" width="15" style="14" customWidth="1"/>
    <col min="10754" max="10754" width="1.75" style="14" customWidth="1"/>
    <col min="10755" max="10755" width="11.5" style="14" customWidth="1"/>
    <col min="10756" max="10756" width="13.5" style="14" customWidth="1"/>
    <col min="10757" max="10757" width="18.25" style="14" customWidth="1"/>
    <col min="10758" max="10758" width="6.375" style="14" customWidth="1"/>
    <col min="10759" max="10759" width="20.375" style="14" customWidth="1"/>
    <col min="10760" max="11008" width="6.75" style="14"/>
    <col min="11009" max="11009" width="15" style="14" customWidth="1"/>
    <col min="11010" max="11010" width="1.75" style="14" customWidth="1"/>
    <col min="11011" max="11011" width="11.5" style="14" customWidth="1"/>
    <col min="11012" max="11012" width="13.5" style="14" customWidth="1"/>
    <col min="11013" max="11013" width="18.25" style="14" customWidth="1"/>
    <col min="11014" max="11014" width="6.375" style="14" customWidth="1"/>
    <col min="11015" max="11015" width="20.375" style="14" customWidth="1"/>
    <col min="11016" max="11264" width="6.75" style="14"/>
    <col min="11265" max="11265" width="15" style="14" customWidth="1"/>
    <col min="11266" max="11266" width="1.75" style="14" customWidth="1"/>
    <col min="11267" max="11267" width="11.5" style="14" customWidth="1"/>
    <col min="11268" max="11268" width="13.5" style="14" customWidth="1"/>
    <col min="11269" max="11269" width="18.25" style="14" customWidth="1"/>
    <col min="11270" max="11270" width="6.375" style="14" customWidth="1"/>
    <col min="11271" max="11271" width="20.375" style="14" customWidth="1"/>
    <col min="11272" max="11520" width="6.75" style="14"/>
    <col min="11521" max="11521" width="15" style="14" customWidth="1"/>
    <col min="11522" max="11522" width="1.75" style="14" customWidth="1"/>
    <col min="11523" max="11523" width="11.5" style="14" customWidth="1"/>
    <col min="11524" max="11524" width="13.5" style="14" customWidth="1"/>
    <col min="11525" max="11525" width="18.25" style="14" customWidth="1"/>
    <col min="11526" max="11526" width="6.375" style="14" customWidth="1"/>
    <col min="11527" max="11527" width="20.375" style="14" customWidth="1"/>
    <col min="11528" max="11776" width="6.75" style="14"/>
    <col min="11777" max="11777" width="15" style="14" customWidth="1"/>
    <col min="11778" max="11778" width="1.75" style="14" customWidth="1"/>
    <col min="11779" max="11779" width="11.5" style="14" customWidth="1"/>
    <col min="11780" max="11780" width="13.5" style="14" customWidth="1"/>
    <col min="11781" max="11781" width="18.25" style="14" customWidth="1"/>
    <col min="11782" max="11782" width="6.375" style="14" customWidth="1"/>
    <col min="11783" max="11783" width="20.375" style="14" customWidth="1"/>
    <col min="11784" max="12032" width="6.75" style="14"/>
    <col min="12033" max="12033" width="15" style="14" customWidth="1"/>
    <col min="12034" max="12034" width="1.75" style="14" customWidth="1"/>
    <col min="12035" max="12035" width="11.5" style="14" customWidth="1"/>
    <col min="12036" max="12036" width="13.5" style="14" customWidth="1"/>
    <col min="12037" max="12037" width="18.25" style="14" customWidth="1"/>
    <col min="12038" max="12038" width="6.375" style="14" customWidth="1"/>
    <col min="12039" max="12039" width="20.375" style="14" customWidth="1"/>
    <col min="12040" max="12288" width="6.75" style="14"/>
    <col min="12289" max="12289" width="15" style="14" customWidth="1"/>
    <col min="12290" max="12290" width="1.75" style="14" customWidth="1"/>
    <col min="12291" max="12291" width="11.5" style="14" customWidth="1"/>
    <col min="12292" max="12292" width="13.5" style="14" customWidth="1"/>
    <col min="12293" max="12293" width="18.25" style="14" customWidth="1"/>
    <col min="12294" max="12294" width="6.375" style="14" customWidth="1"/>
    <col min="12295" max="12295" width="20.375" style="14" customWidth="1"/>
    <col min="12296" max="12544" width="6.75" style="14"/>
    <col min="12545" max="12545" width="15" style="14" customWidth="1"/>
    <col min="12546" max="12546" width="1.75" style="14" customWidth="1"/>
    <col min="12547" max="12547" width="11.5" style="14" customWidth="1"/>
    <col min="12548" max="12548" width="13.5" style="14" customWidth="1"/>
    <col min="12549" max="12549" width="18.25" style="14" customWidth="1"/>
    <col min="12550" max="12550" width="6.375" style="14" customWidth="1"/>
    <col min="12551" max="12551" width="20.375" style="14" customWidth="1"/>
    <col min="12552" max="12800" width="6.75" style="14"/>
    <col min="12801" max="12801" width="15" style="14" customWidth="1"/>
    <col min="12802" max="12802" width="1.75" style="14" customWidth="1"/>
    <col min="12803" max="12803" width="11.5" style="14" customWidth="1"/>
    <col min="12804" max="12804" width="13.5" style="14" customWidth="1"/>
    <col min="12805" max="12805" width="18.25" style="14" customWidth="1"/>
    <col min="12806" max="12806" width="6.375" style="14" customWidth="1"/>
    <col min="12807" max="12807" width="20.375" style="14" customWidth="1"/>
    <col min="12808" max="13056" width="6.75" style="14"/>
    <col min="13057" max="13057" width="15" style="14" customWidth="1"/>
    <col min="13058" max="13058" width="1.75" style="14" customWidth="1"/>
    <col min="13059" max="13059" width="11.5" style="14" customWidth="1"/>
    <col min="13060" max="13060" width="13.5" style="14" customWidth="1"/>
    <col min="13061" max="13061" width="18.25" style="14" customWidth="1"/>
    <col min="13062" max="13062" width="6.375" style="14" customWidth="1"/>
    <col min="13063" max="13063" width="20.375" style="14" customWidth="1"/>
    <col min="13064" max="13312" width="6.75" style="14"/>
    <col min="13313" max="13313" width="15" style="14" customWidth="1"/>
    <col min="13314" max="13314" width="1.75" style="14" customWidth="1"/>
    <col min="13315" max="13315" width="11.5" style="14" customWidth="1"/>
    <col min="13316" max="13316" width="13.5" style="14" customWidth="1"/>
    <col min="13317" max="13317" width="18.25" style="14" customWidth="1"/>
    <col min="13318" max="13318" width="6.375" style="14" customWidth="1"/>
    <col min="13319" max="13319" width="20.375" style="14" customWidth="1"/>
    <col min="13320" max="13568" width="6.75" style="14"/>
    <col min="13569" max="13569" width="15" style="14" customWidth="1"/>
    <col min="13570" max="13570" width="1.75" style="14" customWidth="1"/>
    <col min="13571" max="13571" width="11.5" style="14" customWidth="1"/>
    <col min="13572" max="13572" width="13.5" style="14" customWidth="1"/>
    <col min="13573" max="13573" width="18.25" style="14" customWidth="1"/>
    <col min="13574" max="13574" width="6.375" style="14" customWidth="1"/>
    <col min="13575" max="13575" width="20.375" style="14" customWidth="1"/>
    <col min="13576" max="13824" width="6.75" style="14"/>
    <col min="13825" max="13825" width="15" style="14" customWidth="1"/>
    <col min="13826" max="13826" width="1.75" style="14" customWidth="1"/>
    <col min="13827" max="13827" width="11.5" style="14" customWidth="1"/>
    <col min="13828" max="13828" width="13.5" style="14" customWidth="1"/>
    <col min="13829" max="13829" width="18.25" style="14" customWidth="1"/>
    <col min="13830" max="13830" width="6.375" style="14" customWidth="1"/>
    <col min="13831" max="13831" width="20.375" style="14" customWidth="1"/>
    <col min="13832" max="14080" width="6.75" style="14"/>
    <col min="14081" max="14081" width="15" style="14" customWidth="1"/>
    <col min="14082" max="14082" width="1.75" style="14" customWidth="1"/>
    <col min="14083" max="14083" width="11.5" style="14" customWidth="1"/>
    <col min="14084" max="14084" width="13.5" style="14" customWidth="1"/>
    <col min="14085" max="14085" width="18.25" style="14" customWidth="1"/>
    <col min="14086" max="14086" width="6.375" style="14" customWidth="1"/>
    <col min="14087" max="14087" width="20.375" style="14" customWidth="1"/>
    <col min="14088" max="14336" width="6.75" style="14"/>
    <col min="14337" max="14337" width="15" style="14" customWidth="1"/>
    <col min="14338" max="14338" width="1.75" style="14" customWidth="1"/>
    <col min="14339" max="14339" width="11.5" style="14" customWidth="1"/>
    <col min="14340" max="14340" width="13.5" style="14" customWidth="1"/>
    <col min="14341" max="14341" width="18.25" style="14" customWidth="1"/>
    <col min="14342" max="14342" width="6.375" style="14" customWidth="1"/>
    <col min="14343" max="14343" width="20.375" style="14" customWidth="1"/>
    <col min="14344" max="14592" width="6.75" style="14"/>
    <col min="14593" max="14593" width="15" style="14" customWidth="1"/>
    <col min="14594" max="14594" width="1.75" style="14" customWidth="1"/>
    <col min="14595" max="14595" width="11.5" style="14" customWidth="1"/>
    <col min="14596" max="14596" width="13.5" style="14" customWidth="1"/>
    <col min="14597" max="14597" width="18.25" style="14" customWidth="1"/>
    <col min="14598" max="14598" width="6.375" style="14" customWidth="1"/>
    <col min="14599" max="14599" width="20.375" style="14" customWidth="1"/>
    <col min="14600" max="14848" width="6.75" style="14"/>
    <col min="14849" max="14849" width="15" style="14" customWidth="1"/>
    <col min="14850" max="14850" width="1.75" style="14" customWidth="1"/>
    <col min="14851" max="14851" width="11.5" style="14" customWidth="1"/>
    <col min="14852" max="14852" width="13.5" style="14" customWidth="1"/>
    <col min="14853" max="14853" width="18.25" style="14" customWidth="1"/>
    <col min="14854" max="14854" width="6.375" style="14" customWidth="1"/>
    <col min="14855" max="14855" width="20.375" style="14" customWidth="1"/>
    <col min="14856" max="15104" width="6.75" style="14"/>
    <col min="15105" max="15105" width="15" style="14" customWidth="1"/>
    <col min="15106" max="15106" width="1.75" style="14" customWidth="1"/>
    <col min="15107" max="15107" width="11.5" style="14" customWidth="1"/>
    <col min="15108" max="15108" width="13.5" style="14" customWidth="1"/>
    <col min="15109" max="15109" width="18.25" style="14" customWidth="1"/>
    <col min="15110" max="15110" width="6.375" style="14" customWidth="1"/>
    <col min="15111" max="15111" width="20.375" style="14" customWidth="1"/>
    <col min="15112" max="15360" width="6.75" style="14"/>
    <col min="15361" max="15361" width="15" style="14" customWidth="1"/>
    <col min="15362" max="15362" width="1.75" style="14" customWidth="1"/>
    <col min="15363" max="15363" width="11.5" style="14" customWidth="1"/>
    <col min="15364" max="15364" width="13.5" style="14" customWidth="1"/>
    <col min="15365" max="15365" width="18.25" style="14" customWidth="1"/>
    <col min="15366" max="15366" width="6.375" style="14" customWidth="1"/>
    <col min="15367" max="15367" width="20.375" style="14" customWidth="1"/>
    <col min="15368" max="15616" width="6.75" style="14"/>
    <col min="15617" max="15617" width="15" style="14" customWidth="1"/>
    <col min="15618" max="15618" width="1.75" style="14" customWidth="1"/>
    <col min="15619" max="15619" width="11.5" style="14" customWidth="1"/>
    <col min="15620" max="15620" width="13.5" style="14" customWidth="1"/>
    <col min="15621" max="15621" width="18.25" style="14" customWidth="1"/>
    <col min="15622" max="15622" width="6.375" style="14" customWidth="1"/>
    <col min="15623" max="15623" width="20.375" style="14" customWidth="1"/>
    <col min="15624" max="15872" width="6.75" style="14"/>
    <col min="15873" max="15873" width="15" style="14" customWidth="1"/>
    <col min="15874" max="15874" width="1.75" style="14" customWidth="1"/>
    <col min="15875" max="15875" width="11.5" style="14" customWidth="1"/>
    <col min="15876" max="15876" width="13.5" style="14" customWidth="1"/>
    <col min="15877" max="15877" width="18.25" style="14" customWidth="1"/>
    <col min="15878" max="15878" width="6.375" style="14" customWidth="1"/>
    <col min="15879" max="15879" width="20.375" style="14" customWidth="1"/>
    <col min="15880" max="16128" width="6.75" style="14"/>
    <col min="16129" max="16129" width="15" style="14" customWidth="1"/>
    <col min="16130" max="16130" width="1.75" style="14" customWidth="1"/>
    <col min="16131" max="16131" width="11.5" style="14" customWidth="1"/>
    <col min="16132" max="16132" width="13.5" style="14" customWidth="1"/>
    <col min="16133" max="16133" width="18.25" style="14" customWidth="1"/>
    <col min="16134" max="16134" width="6.375" style="14" customWidth="1"/>
    <col min="16135" max="16135" width="20.375" style="14" customWidth="1"/>
    <col min="16136" max="16384" width="6.75" style="14"/>
  </cols>
  <sheetData>
    <row r="1" spans="1:7" ht="22.5">
      <c r="A1" s="12"/>
      <c r="B1" s="33" t="s">
        <v>118</v>
      </c>
      <c r="C1" s="33"/>
      <c r="D1" s="33"/>
      <c r="E1" s="33"/>
      <c r="F1" s="33"/>
      <c r="G1" s="13" t="s">
        <v>99</v>
      </c>
    </row>
    <row r="2" spans="1:7" ht="27">
      <c r="A2" s="34" t="s">
        <v>100</v>
      </c>
      <c r="B2" s="34"/>
      <c r="C2" s="34"/>
      <c r="D2" s="34"/>
      <c r="E2" s="34"/>
      <c r="F2" s="34"/>
      <c r="G2" s="34"/>
    </row>
    <row r="3" spans="1:7" ht="76.5" customHeight="1">
      <c r="A3" s="23" t="s">
        <v>119</v>
      </c>
      <c r="B3" s="23"/>
      <c r="C3" s="15" t="s">
        <v>101</v>
      </c>
      <c r="D3" s="24"/>
      <c r="E3" s="24"/>
      <c r="F3" s="24"/>
      <c r="G3" s="24"/>
    </row>
    <row r="4" spans="1:7" ht="76.5" customHeight="1">
      <c r="A4" s="23"/>
      <c r="B4" s="23"/>
      <c r="C4" s="15" t="s">
        <v>102</v>
      </c>
      <c r="D4" s="35"/>
      <c r="E4" s="35"/>
      <c r="F4" s="35"/>
      <c r="G4" s="35"/>
    </row>
    <row r="5" spans="1:7" ht="57" customHeight="1">
      <c r="A5" s="29"/>
      <c r="B5" s="29"/>
      <c r="C5" s="16"/>
      <c r="D5" s="17"/>
      <c r="E5" s="18"/>
      <c r="F5" s="30"/>
      <c r="G5" s="30"/>
    </row>
    <row r="6" spans="1:7" ht="66" customHeight="1">
      <c r="A6" s="23" t="s">
        <v>103</v>
      </c>
      <c r="B6" s="23"/>
      <c r="C6" s="24"/>
      <c r="D6" s="24"/>
      <c r="E6" s="19" t="s">
        <v>104</v>
      </c>
      <c r="F6" s="24"/>
      <c r="G6" s="24"/>
    </row>
    <row r="7" spans="1:7" ht="76.5" customHeight="1">
      <c r="A7" s="31"/>
      <c r="B7" s="31"/>
      <c r="C7" s="27" t="s">
        <v>105</v>
      </c>
      <c r="D7" s="27"/>
      <c r="E7" s="20"/>
      <c r="F7" s="32" t="s">
        <v>106</v>
      </c>
      <c r="G7" s="32"/>
    </row>
    <row r="8" spans="1:7" ht="76.5" customHeight="1">
      <c r="A8" s="23" t="s">
        <v>107</v>
      </c>
      <c r="B8" s="23"/>
      <c r="C8" s="24"/>
      <c r="D8" s="24"/>
      <c r="E8" s="19" t="s">
        <v>108</v>
      </c>
      <c r="F8" s="24"/>
      <c r="G8" s="24"/>
    </row>
    <row r="9" spans="1:7" ht="76.5" customHeight="1">
      <c r="A9" s="23"/>
      <c r="B9" s="23"/>
      <c r="C9" s="27" t="s">
        <v>109</v>
      </c>
      <c r="D9" s="27"/>
      <c r="E9" s="20"/>
      <c r="F9" s="27" t="s">
        <v>109</v>
      </c>
      <c r="G9" s="27"/>
    </row>
    <row r="10" spans="1:7" ht="76.5" customHeight="1">
      <c r="A10" s="23" t="s">
        <v>110</v>
      </c>
      <c r="B10" s="23"/>
      <c r="C10" s="24"/>
      <c r="D10" s="24"/>
      <c r="E10" s="19" t="s">
        <v>111</v>
      </c>
      <c r="F10" s="24"/>
      <c r="G10" s="24"/>
    </row>
    <row r="11" spans="1:7" ht="76.5" customHeight="1">
      <c r="A11" s="26"/>
      <c r="B11" s="26"/>
      <c r="C11" s="27" t="s">
        <v>112</v>
      </c>
      <c r="D11" s="27"/>
      <c r="E11" s="21"/>
      <c r="F11" s="28" t="s">
        <v>113</v>
      </c>
      <c r="G11" s="28"/>
    </row>
    <row r="12" spans="1:7" ht="76.5" customHeight="1">
      <c r="A12" s="23" t="s">
        <v>114</v>
      </c>
      <c r="B12" s="23"/>
      <c r="C12" s="24"/>
      <c r="D12" s="24"/>
      <c r="E12" s="19" t="s">
        <v>115</v>
      </c>
      <c r="F12" s="24"/>
      <c r="G12" s="24"/>
    </row>
    <row r="13" spans="1:7">
      <c r="A13" s="12"/>
      <c r="B13" s="25"/>
      <c r="C13" s="25"/>
      <c r="D13" s="25"/>
      <c r="E13" s="25"/>
      <c r="F13" s="25"/>
      <c r="G13" s="22" t="s">
        <v>116</v>
      </c>
    </row>
  </sheetData>
  <mergeCells count="30">
    <mergeCell ref="A7:B7"/>
    <mergeCell ref="C7:D7"/>
    <mergeCell ref="F7:G7"/>
    <mergeCell ref="B1:F1"/>
    <mergeCell ref="A2:G2"/>
    <mergeCell ref="A3:B3"/>
    <mergeCell ref="D3:G3"/>
    <mergeCell ref="A4:B4"/>
    <mergeCell ref="D4:G4"/>
    <mergeCell ref="A5:B5"/>
    <mergeCell ref="F5:G5"/>
    <mergeCell ref="A6:B6"/>
    <mergeCell ref="C6:D6"/>
    <mergeCell ref="F6:G6"/>
    <mergeCell ref="A8:B8"/>
    <mergeCell ref="C8:D8"/>
    <mergeCell ref="F8:G8"/>
    <mergeCell ref="A9:B9"/>
    <mergeCell ref="C9:D9"/>
    <mergeCell ref="F9:G9"/>
    <mergeCell ref="A12:B12"/>
    <mergeCell ref="C12:D12"/>
    <mergeCell ref="F12:G12"/>
    <mergeCell ref="B13:F13"/>
    <mergeCell ref="A10:B10"/>
    <mergeCell ref="C10:D10"/>
    <mergeCell ref="F10:G10"/>
    <mergeCell ref="A11:B11"/>
    <mergeCell ref="C11:D11"/>
    <mergeCell ref="F11:G11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L6" sqref="L6"/>
    </sheetView>
  </sheetViews>
  <sheetFormatPr defaultColWidth="9" defaultRowHeight="13.5"/>
  <cols>
    <col min="1" max="1" width="3.875" customWidth="1"/>
    <col min="2" max="2" width="13.125" customWidth="1"/>
    <col min="3" max="3" width="30.625" customWidth="1"/>
    <col min="4" max="4" width="7.125" customWidth="1"/>
    <col min="5" max="5" width="7.5" customWidth="1"/>
    <col min="6" max="6" width="8.375" customWidth="1"/>
    <col min="7" max="7" width="12" customWidth="1"/>
  </cols>
  <sheetData>
    <row r="1" spans="1:7" ht="22.5">
      <c r="A1" s="36" t="s">
        <v>120</v>
      </c>
      <c r="B1" s="36"/>
      <c r="C1" s="36"/>
      <c r="D1" s="36"/>
      <c r="E1" s="36"/>
      <c r="F1" s="36"/>
      <c r="G1" s="36"/>
    </row>
    <row r="2" spans="1:7" ht="14.25" thickBot="1">
      <c r="A2" s="37" t="s">
        <v>117</v>
      </c>
      <c r="B2" s="37"/>
      <c r="C2" s="37"/>
      <c r="D2" s="37"/>
      <c r="E2" s="37"/>
      <c r="F2" s="38"/>
      <c r="G2" s="38"/>
    </row>
    <row r="3" spans="1:7">
      <c r="A3" s="41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/>
    </row>
    <row r="4" spans="1:7">
      <c r="A4" s="42"/>
      <c r="B4" s="43"/>
      <c r="C4" s="43"/>
      <c r="D4" s="43"/>
      <c r="E4" s="43"/>
      <c r="F4" s="43" t="s">
        <v>6</v>
      </c>
      <c r="G4" s="43" t="s">
        <v>7</v>
      </c>
    </row>
    <row r="5" spans="1:7">
      <c r="A5" s="42"/>
      <c r="B5" s="43"/>
      <c r="C5" s="43"/>
      <c r="D5" s="43"/>
      <c r="E5" s="43"/>
      <c r="F5" s="43"/>
      <c r="G5" s="43"/>
    </row>
    <row r="6" spans="1:7" ht="174" customHeight="1">
      <c r="A6" s="1">
        <v>1</v>
      </c>
      <c r="B6" s="3" t="s">
        <v>8</v>
      </c>
      <c r="C6" s="11" t="s">
        <v>9</v>
      </c>
      <c r="D6" s="2" t="s">
        <v>10</v>
      </c>
      <c r="E6" s="4">
        <f>(3.67*5.55+2.7*0.8)*2+6.3*2.88*2+(3.75*5.33+2.55*0.97)*2+5.25*3*2+2</f>
        <v>159.767</v>
      </c>
      <c r="F6" s="4">
        <v>26.08</v>
      </c>
      <c r="G6" s="5">
        <f>E6*F6</f>
        <v>4166.72336</v>
      </c>
    </row>
    <row r="7" spans="1:7" ht="32.25" customHeight="1">
      <c r="A7" s="1">
        <v>2</v>
      </c>
      <c r="B7" s="3" t="s">
        <v>11</v>
      </c>
      <c r="C7" s="3" t="s">
        <v>12</v>
      </c>
      <c r="D7" s="2" t="s">
        <v>10</v>
      </c>
      <c r="E7" s="6">
        <f>E6</f>
        <v>159.767</v>
      </c>
      <c r="F7" s="6">
        <v>173.85</v>
      </c>
      <c r="G7" s="5">
        <f t="shared" ref="G7:G48" si="0">E7*F7</f>
        <v>27775.49295</v>
      </c>
    </row>
    <row r="8" spans="1:7" ht="122.25" customHeight="1">
      <c r="A8" s="1">
        <v>3</v>
      </c>
      <c r="B8" s="3" t="s">
        <v>13</v>
      </c>
      <c r="C8" s="3" t="s">
        <v>14</v>
      </c>
      <c r="D8" s="2" t="s">
        <v>15</v>
      </c>
      <c r="E8" s="6">
        <v>30</v>
      </c>
      <c r="F8" s="6">
        <v>30</v>
      </c>
      <c r="G8" s="5">
        <f t="shared" si="0"/>
        <v>900</v>
      </c>
    </row>
    <row r="9" spans="1:7" ht="45" customHeight="1">
      <c r="A9" s="1">
        <v>4</v>
      </c>
      <c r="B9" s="3" t="s">
        <v>16</v>
      </c>
      <c r="C9" s="3" t="s">
        <v>17</v>
      </c>
      <c r="D9" s="2" t="s">
        <v>15</v>
      </c>
      <c r="E9" s="6">
        <v>30</v>
      </c>
      <c r="F9" s="6">
        <v>158.36000000000001</v>
      </c>
      <c r="G9" s="5">
        <f t="shared" si="0"/>
        <v>4750.8</v>
      </c>
    </row>
    <row r="10" spans="1:7" ht="46.5" customHeight="1">
      <c r="A10" s="1">
        <v>5</v>
      </c>
      <c r="B10" s="3" t="s">
        <v>18</v>
      </c>
      <c r="C10" s="3" t="s">
        <v>19</v>
      </c>
      <c r="D10" s="2" t="s">
        <v>20</v>
      </c>
      <c r="E10" s="6">
        <f>4*8</f>
        <v>32</v>
      </c>
      <c r="F10" s="6">
        <v>18</v>
      </c>
      <c r="G10" s="5">
        <f t="shared" si="0"/>
        <v>576</v>
      </c>
    </row>
    <row r="11" spans="1:7" ht="31.5" customHeight="1">
      <c r="A11" s="1">
        <v>6</v>
      </c>
      <c r="B11" s="3" t="s">
        <v>21</v>
      </c>
      <c r="C11" s="3" t="s">
        <v>22</v>
      </c>
      <c r="D11" s="2" t="s">
        <v>20</v>
      </c>
      <c r="E11" s="6">
        <f>8*4</f>
        <v>32</v>
      </c>
      <c r="F11" s="6">
        <v>15</v>
      </c>
      <c r="G11" s="5">
        <f t="shared" si="0"/>
        <v>480</v>
      </c>
    </row>
    <row r="12" spans="1:7" ht="36.75" customHeight="1">
      <c r="A12" s="1">
        <v>7</v>
      </c>
      <c r="B12" s="3" t="s">
        <v>23</v>
      </c>
      <c r="C12" s="3" t="s">
        <v>24</v>
      </c>
      <c r="D12" s="2" t="s">
        <v>10</v>
      </c>
      <c r="E12" s="6">
        <v>8</v>
      </c>
      <c r="F12" s="6">
        <v>13.01</v>
      </c>
      <c r="G12" s="5">
        <f t="shared" si="0"/>
        <v>104.08</v>
      </c>
    </row>
    <row r="13" spans="1:7" ht="116.25" customHeight="1">
      <c r="A13" s="1">
        <v>8</v>
      </c>
      <c r="B13" s="3" t="s">
        <v>25</v>
      </c>
      <c r="C13" s="3" t="s">
        <v>26</v>
      </c>
      <c r="D13" s="2" t="s">
        <v>10</v>
      </c>
      <c r="E13" s="6">
        <f>12.6*0.5*2+12*0.5*4+11*0.5*2</f>
        <v>47.6</v>
      </c>
      <c r="F13" s="6">
        <v>4.16</v>
      </c>
      <c r="G13" s="5">
        <f t="shared" si="0"/>
        <v>198.01600000000002</v>
      </c>
    </row>
    <row r="14" spans="1:7" ht="27" customHeight="1">
      <c r="A14" s="1">
        <v>9</v>
      </c>
      <c r="B14" s="3" t="s">
        <v>27</v>
      </c>
      <c r="C14" s="3" t="s">
        <v>28</v>
      </c>
      <c r="D14" s="2" t="s">
        <v>10</v>
      </c>
      <c r="E14" s="6">
        <f>47.6</f>
        <v>47.6</v>
      </c>
      <c r="F14" s="6">
        <v>15.77</v>
      </c>
      <c r="G14" s="5">
        <f t="shared" si="0"/>
        <v>750.65200000000004</v>
      </c>
    </row>
    <row r="15" spans="1:7" ht="81.75" customHeight="1">
      <c r="A15" s="1">
        <v>10</v>
      </c>
      <c r="B15" s="3" t="s">
        <v>29</v>
      </c>
      <c r="C15" s="3" t="s">
        <v>30</v>
      </c>
      <c r="D15" s="2" t="s">
        <v>20</v>
      </c>
      <c r="E15" s="6">
        <v>13</v>
      </c>
      <c r="F15" s="6">
        <v>80</v>
      </c>
      <c r="G15" s="5">
        <f t="shared" si="0"/>
        <v>1040</v>
      </c>
    </row>
    <row r="16" spans="1:7" ht="55.5" customHeight="1">
      <c r="A16" s="1">
        <v>11</v>
      </c>
      <c r="B16" s="3" t="s">
        <v>31</v>
      </c>
      <c r="C16" s="3" t="s">
        <v>32</v>
      </c>
      <c r="D16" s="2" t="s">
        <v>20</v>
      </c>
      <c r="E16" s="6">
        <v>2</v>
      </c>
      <c r="F16" s="6">
        <v>120</v>
      </c>
      <c r="G16" s="5">
        <f t="shared" si="0"/>
        <v>240</v>
      </c>
    </row>
    <row r="17" spans="1:7" ht="34.5" customHeight="1">
      <c r="A17" s="1">
        <v>12</v>
      </c>
      <c r="B17" s="3" t="s">
        <v>33</v>
      </c>
      <c r="C17" s="3" t="s">
        <v>34</v>
      </c>
      <c r="D17" s="2" t="s">
        <v>20</v>
      </c>
      <c r="E17" s="6">
        <v>5</v>
      </c>
      <c r="F17" s="6">
        <v>180</v>
      </c>
      <c r="G17" s="5">
        <f t="shared" si="0"/>
        <v>900</v>
      </c>
    </row>
    <row r="18" spans="1:7" ht="44.25" customHeight="1">
      <c r="A18" s="1">
        <v>13</v>
      </c>
      <c r="B18" s="3" t="s">
        <v>31</v>
      </c>
      <c r="C18" s="3" t="s">
        <v>35</v>
      </c>
      <c r="D18" s="2" t="s">
        <v>20</v>
      </c>
      <c r="E18" s="6">
        <v>11</v>
      </c>
      <c r="F18" s="6">
        <v>1212.5</v>
      </c>
      <c r="G18" s="5">
        <f t="shared" si="0"/>
        <v>13337.5</v>
      </c>
    </row>
    <row r="19" spans="1:7" ht="247.5" customHeight="1">
      <c r="A19" s="1">
        <v>14</v>
      </c>
      <c r="B19" s="3" t="s">
        <v>36</v>
      </c>
      <c r="C19" s="3" t="s">
        <v>37</v>
      </c>
      <c r="D19" s="2" t="s">
        <v>10</v>
      </c>
      <c r="E19" s="4">
        <f>0.45*0.9*20+0.8*1.83*7+4.8*1.83+1.4*1.83*4+(1.78*1.24*2)*1.93+(2.78+1.24*2)*1.93</f>
        <v>56.051592000000007</v>
      </c>
      <c r="F19" s="6">
        <v>27.16</v>
      </c>
      <c r="G19" s="5">
        <f t="shared" si="0"/>
        <v>1522.3612387200001</v>
      </c>
    </row>
    <row r="20" spans="1:7" ht="34.5" customHeight="1">
      <c r="A20" s="1">
        <v>15</v>
      </c>
      <c r="B20" s="3" t="s">
        <v>38</v>
      </c>
      <c r="C20" s="3" t="s">
        <v>39</v>
      </c>
      <c r="D20" s="2" t="s">
        <v>10</v>
      </c>
      <c r="E20" s="4">
        <f t="shared" ref="E20:E25" si="1">E19</f>
        <v>56.051592000000007</v>
      </c>
      <c r="F20" s="6">
        <v>234</v>
      </c>
      <c r="G20" s="5">
        <f t="shared" si="0"/>
        <v>13116.072528000002</v>
      </c>
    </row>
    <row r="21" spans="1:7" ht="126" customHeight="1">
      <c r="A21" s="1">
        <v>16</v>
      </c>
      <c r="B21" s="3" t="s">
        <v>40</v>
      </c>
      <c r="C21" s="3" t="s">
        <v>41</v>
      </c>
      <c r="D21" s="2" t="s">
        <v>42</v>
      </c>
      <c r="E21" s="4">
        <f>16*2</f>
        <v>32</v>
      </c>
      <c r="F21" s="4">
        <v>53.03</v>
      </c>
      <c r="G21" s="5">
        <f t="shared" si="0"/>
        <v>1696.96</v>
      </c>
    </row>
    <row r="22" spans="1:7" ht="66" customHeight="1">
      <c r="A22" s="1">
        <v>17</v>
      </c>
      <c r="B22" s="3" t="s">
        <v>43</v>
      </c>
      <c r="C22" s="3" t="s">
        <v>44</v>
      </c>
      <c r="D22" s="2" t="s">
        <v>42</v>
      </c>
      <c r="E22" s="4">
        <f t="shared" si="1"/>
        <v>32</v>
      </c>
      <c r="F22" s="4">
        <v>56.55</v>
      </c>
      <c r="G22" s="5">
        <f t="shared" si="0"/>
        <v>1809.6</v>
      </c>
    </row>
    <row r="23" spans="1:7" ht="18.75" customHeight="1">
      <c r="A23" s="1">
        <v>18</v>
      </c>
      <c r="B23" s="3" t="s">
        <v>45</v>
      </c>
      <c r="C23" s="3" t="s">
        <v>46</v>
      </c>
      <c r="D23" s="2" t="s">
        <v>47</v>
      </c>
      <c r="E23" s="4">
        <f>0.36*0.4*16</f>
        <v>2.3039999999999998</v>
      </c>
      <c r="F23" s="4">
        <v>318.48</v>
      </c>
      <c r="G23" s="5">
        <f t="shared" si="0"/>
        <v>733.77791999999999</v>
      </c>
    </row>
    <row r="24" spans="1:7" ht="41.25" customHeight="1">
      <c r="A24" s="1">
        <v>19</v>
      </c>
      <c r="B24" s="3" t="s">
        <v>48</v>
      </c>
      <c r="C24" s="3" t="s">
        <v>49</v>
      </c>
      <c r="D24" s="2" t="s">
        <v>10</v>
      </c>
      <c r="E24" s="4">
        <f>0.36*16</f>
        <v>5.76</v>
      </c>
      <c r="F24" s="4">
        <v>23.35</v>
      </c>
      <c r="G24" s="5">
        <f t="shared" si="0"/>
        <v>134.49600000000001</v>
      </c>
    </row>
    <row r="25" spans="1:7" ht="24">
      <c r="A25" s="1">
        <v>20</v>
      </c>
      <c r="B25" s="3" t="s">
        <v>50</v>
      </c>
      <c r="C25" s="3" t="s">
        <v>51</v>
      </c>
      <c r="D25" s="2" t="s">
        <v>10</v>
      </c>
      <c r="E25" s="4">
        <f t="shared" si="1"/>
        <v>5.76</v>
      </c>
      <c r="F25" s="4">
        <v>43.87</v>
      </c>
      <c r="G25" s="5">
        <f t="shared" si="0"/>
        <v>252.69119999999998</v>
      </c>
    </row>
    <row r="26" spans="1:7" ht="58.5" customHeight="1">
      <c r="A26" s="1">
        <v>21</v>
      </c>
      <c r="B26" s="3" t="s">
        <v>52</v>
      </c>
      <c r="C26" s="3" t="s">
        <v>53</v>
      </c>
      <c r="D26" s="2" t="s">
        <v>10</v>
      </c>
      <c r="E26" s="4">
        <f>0.36*16</f>
        <v>5.76</v>
      </c>
      <c r="F26" s="4">
        <v>140</v>
      </c>
      <c r="G26" s="5">
        <f t="shared" si="0"/>
        <v>806.4</v>
      </c>
    </row>
    <row r="27" spans="1:7" ht="53.25" customHeight="1">
      <c r="A27" s="1">
        <v>22</v>
      </c>
      <c r="B27" s="3" t="s">
        <v>54</v>
      </c>
      <c r="C27" s="3" t="s">
        <v>55</v>
      </c>
      <c r="D27" s="2" t="s">
        <v>20</v>
      </c>
      <c r="E27" s="4">
        <v>2</v>
      </c>
      <c r="F27" s="4">
        <v>380</v>
      </c>
      <c r="G27" s="5">
        <f t="shared" si="0"/>
        <v>760</v>
      </c>
    </row>
    <row r="28" spans="1:7" ht="33" customHeight="1">
      <c r="A28" s="1">
        <v>23</v>
      </c>
      <c r="B28" s="3" t="s">
        <v>56</v>
      </c>
      <c r="C28" s="3" t="s">
        <v>57</v>
      </c>
      <c r="D28" s="2" t="s">
        <v>20</v>
      </c>
      <c r="E28" s="4">
        <v>2</v>
      </c>
      <c r="F28" s="4">
        <v>0</v>
      </c>
      <c r="G28" s="5">
        <f t="shared" si="0"/>
        <v>0</v>
      </c>
    </row>
    <row r="29" spans="1:7" ht="108.75" customHeight="1">
      <c r="A29" s="1">
        <v>24</v>
      </c>
      <c r="B29" s="3" t="s">
        <v>58</v>
      </c>
      <c r="C29" s="3" t="s">
        <v>59</v>
      </c>
      <c r="D29" s="2" t="s">
        <v>10</v>
      </c>
      <c r="E29" s="4">
        <f>1.2*1.2*3</f>
        <v>4.32</v>
      </c>
      <c r="F29" s="4">
        <v>108.88</v>
      </c>
      <c r="G29" s="5">
        <f t="shared" si="0"/>
        <v>470.36160000000001</v>
      </c>
    </row>
    <row r="30" spans="1:7" ht="44.25" customHeight="1">
      <c r="A30" s="1">
        <v>25</v>
      </c>
      <c r="B30" s="3" t="s">
        <v>60</v>
      </c>
      <c r="C30" s="3" t="s">
        <v>61</v>
      </c>
      <c r="D30" s="2" t="s">
        <v>62</v>
      </c>
      <c r="E30" s="4">
        <v>4</v>
      </c>
      <c r="F30" s="4">
        <v>50</v>
      </c>
      <c r="G30" s="5">
        <f t="shared" si="0"/>
        <v>200</v>
      </c>
    </row>
    <row r="31" spans="1:7" ht="25.5" customHeight="1">
      <c r="A31" s="1">
        <v>26</v>
      </c>
      <c r="B31" s="3" t="s">
        <v>63</v>
      </c>
      <c r="C31" s="3" t="s">
        <v>64</v>
      </c>
      <c r="D31" s="2" t="s">
        <v>10</v>
      </c>
      <c r="E31" s="4">
        <f>2.4*2.4*2</f>
        <v>11.52</v>
      </c>
      <c r="F31" s="4">
        <v>25</v>
      </c>
      <c r="G31" s="5">
        <f t="shared" si="0"/>
        <v>288</v>
      </c>
    </row>
    <row r="32" spans="1:7" ht="44.25" customHeight="1">
      <c r="A32" s="1">
        <v>27</v>
      </c>
      <c r="B32" s="3" t="s">
        <v>65</v>
      </c>
      <c r="C32" s="3" t="s">
        <v>66</v>
      </c>
      <c r="D32" s="2" t="s">
        <v>67</v>
      </c>
      <c r="E32" s="4">
        <v>12</v>
      </c>
      <c r="F32" s="4">
        <v>140.5</v>
      </c>
      <c r="G32" s="5">
        <f t="shared" si="0"/>
        <v>1686</v>
      </c>
    </row>
    <row r="33" spans="1:7" ht="32.25" customHeight="1">
      <c r="A33" s="1">
        <v>28</v>
      </c>
      <c r="B33" s="3" t="s">
        <v>68</v>
      </c>
      <c r="C33" s="3" t="s">
        <v>69</v>
      </c>
      <c r="D33" s="2" t="s">
        <v>70</v>
      </c>
      <c r="E33" s="4">
        <v>1</v>
      </c>
      <c r="F33" s="4">
        <v>137.6</v>
      </c>
      <c r="G33" s="5">
        <f t="shared" si="0"/>
        <v>137.6</v>
      </c>
    </row>
    <row r="34" spans="1:7" ht="54.75" customHeight="1">
      <c r="A34" s="1">
        <v>29</v>
      </c>
      <c r="B34" s="3" t="s">
        <v>71</v>
      </c>
      <c r="C34" s="3" t="s">
        <v>72</v>
      </c>
      <c r="D34" s="2" t="s">
        <v>62</v>
      </c>
      <c r="E34" s="4">
        <v>4</v>
      </c>
      <c r="F34" s="4">
        <v>65.22</v>
      </c>
      <c r="G34" s="5">
        <f t="shared" si="0"/>
        <v>260.88</v>
      </c>
    </row>
    <row r="35" spans="1:7" ht="64.5" customHeight="1">
      <c r="A35" s="1">
        <v>30</v>
      </c>
      <c r="B35" s="3" t="s">
        <v>73</v>
      </c>
      <c r="C35" s="3" t="s">
        <v>74</v>
      </c>
      <c r="D35" s="2" t="s">
        <v>10</v>
      </c>
      <c r="E35" s="4">
        <f>1.44*3+4.8*3*0.4</f>
        <v>10.08</v>
      </c>
      <c r="F35" s="4">
        <v>58.64</v>
      </c>
      <c r="G35" s="5">
        <f t="shared" si="0"/>
        <v>591.09119999999996</v>
      </c>
    </row>
    <row r="36" spans="1:7" ht="17.25" customHeight="1">
      <c r="A36" s="1">
        <v>31</v>
      </c>
      <c r="B36" s="3" t="s">
        <v>45</v>
      </c>
      <c r="C36" s="3" t="s">
        <v>46</v>
      </c>
      <c r="D36" s="2" t="s">
        <v>47</v>
      </c>
      <c r="E36" s="4">
        <f>1.2*1.2*0.4*3</f>
        <v>1.7279999999999998</v>
      </c>
      <c r="F36" s="4">
        <v>318.48</v>
      </c>
      <c r="G36" s="5">
        <f t="shared" si="0"/>
        <v>550.33344</v>
      </c>
    </row>
    <row r="37" spans="1:7" ht="40.5" customHeight="1">
      <c r="A37" s="1">
        <v>32</v>
      </c>
      <c r="B37" s="3" t="s">
        <v>48</v>
      </c>
      <c r="C37" s="3" t="s">
        <v>49</v>
      </c>
      <c r="D37" s="2" t="s">
        <v>10</v>
      </c>
      <c r="E37" s="4">
        <f>1.2*1.2*3</f>
        <v>4.32</v>
      </c>
      <c r="F37" s="4">
        <v>23.35</v>
      </c>
      <c r="G37" s="5">
        <f t="shared" si="0"/>
        <v>100.87200000000001</v>
      </c>
    </row>
    <row r="38" spans="1:7" ht="24">
      <c r="A38" s="1">
        <v>33</v>
      </c>
      <c r="B38" s="3" t="s">
        <v>50</v>
      </c>
      <c r="C38" s="3" t="s">
        <v>51</v>
      </c>
      <c r="D38" s="2" t="s">
        <v>10</v>
      </c>
      <c r="E38" s="4">
        <f>E37</f>
        <v>4.32</v>
      </c>
      <c r="F38" s="4">
        <v>40.25</v>
      </c>
      <c r="G38" s="5">
        <f t="shared" si="0"/>
        <v>173.88000000000002</v>
      </c>
    </row>
    <row r="39" spans="1:7" ht="51" customHeight="1">
      <c r="A39" s="1">
        <v>34</v>
      </c>
      <c r="B39" s="3" t="s">
        <v>52</v>
      </c>
      <c r="C39" s="3" t="s">
        <v>53</v>
      </c>
      <c r="D39" s="2" t="s">
        <v>10</v>
      </c>
      <c r="E39" s="4">
        <f>E37</f>
        <v>4.32</v>
      </c>
      <c r="F39" s="4">
        <v>140</v>
      </c>
      <c r="G39" s="5">
        <f t="shared" si="0"/>
        <v>604.80000000000007</v>
      </c>
    </row>
    <row r="40" spans="1:7" ht="25.5" customHeight="1">
      <c r="A40" s="1">
        <v>35</v>
      </c>
      <c r="B40" s="7" t="s">
        <v>75</v>
      </c>
      <c r="C40" s="8" t="s">
        <v>76</v>
      </c>
      <c r="D40" s="9" t="s">
        <v>20</v>
      </c>
      <c r="E40" s="10">
        <v>1</v>
      </c>
      <c r="F40" s="10">
        <v>300</v>
      </c>
      <c r="G40" s="5">
        <f t="shared" si="0"/>
        <v>300</v>
      </c>
    </row>
    <row r="41" spans="1:7" ht="15.75" customHeight="1">
      <c r="A41" s="1">
        <v>36</v>
      </c>
      <c r="B41" s="7" t="s">
        <v>77</v>
      </c>
      <c r="C41" s="8" t="s">
        <v>78</v>
      </c>
      <c r="D41" s="9" t="s">
        <v>20</v>
      </c>
      <c r="E41" s="10">
        <v>1</v>
      </c>
      <c r="F41" s="10">
        <v>220</v>
      </c>
      <c r="G41" s="5">
        <f t="shared" si="0"/>
        <v>220</v>
      </c>
    </row>
    <row r="42" spans="1:7" ht="39.75" customHeight="1">
      <c r="A42" s="1">
        <v>37</v>
      </c>
      <c r="B42" s="3" t="s">
        <v>79</v>
      </c>
      <c r="C42" s="3" t="s">
        <v>80</v>
      </c>
      <c r="D42" s="2" t="s">
        <v>62</v>
      </c>
      <c r="E42" s="4">
        <v>1</v>
      </c>
      <c r="F42" s="4">
        <v>318.38</v>
      </c>
      <c r="G42" s="5">
        <f t="shared" si="0"/>
        <v>318.38</v>
      </c>
    </row>
    <row r="43" spans="1:7" ht="26.25" customHeight="1">
      <c r="A43" s="1">
        <v>38</v>
      </c>
      <c r="B43" s="3" t="s">
        <v>81</v>
      </c>
      <c r="C43" s="3" t="s">
        <v>82</v>
      </c>
      <c r="D43" s="2" t="s">
        <v>62</v>
      </c>
      <c r="E43" s="4">
        <v>1</v>
      </c>
      <c r="F43" s="4">
        <v>296.36</v>
      </c>
      <c r="G43" s="5">
        <f t="shared" si="0"/>
        <v>296.36</v>
      </c>
    </row>
    <row r="44" spans="1:7" ht="78.75" customHeight="1">
      <c r="A44" s="1">
        <v>39</v>
      </c>
      <c r="B44" s="3" t="s">
        <v>83</v>
      </c>
      <c r="C44" s="3" t="s">
        <v>84</v>
      </c>
      <c r="D44" s="2" t="s">
        <v>10</v>
      </c>
      <c r="E44" s="4">
        <f>1.06*2.31*2+1.07*2.31</f>
        <v>7.3689000000000009</v>
      </c>
      <c r="F44" s="4">
        <v>49.67</v>
      </c>
      <c r="G44" s="5">
        <f t="shared" si="0"/>
        <v>366.01326300000005</v>
      </c>
    </row>
    <row r="45" spans="1:7" ht="53.25" customHeight="1">
      <c r="A45" s="1">
        <v>40</v>
      </c>
      <c r="B45" s="3" t="s">
        <v>85</v>
      </c>
      <c r="C45" s="3" t="s">
        <v>86</v>
      </c>
      <c r="D45" s="2" t="s">
        <v>87</v>
      </c>
      <c r="E45" s="4">
        <v>3</v>
      </c>
      <c r="F45" s="4">
        <v>2572.5</v>
      </c>
      <c r="G45" s="5">
        <f t="shared" si="0"/>
        <v>7717.5</v>
      </c>
    </row>
    <row r="46" spans="1:7" ht="42" customHeight="1">
      <c r="A46" s="1">
        <v>41</v>
      </c>
      <c r="B46" s="3" t="s">
        <v>88</v>
      </c>
      <c r="C46" s="3" t="s">
        <v>89</v>
      </c>
      <c r="D46" s="2" t="s">
        <v>90</v>
      </c>
      <c r="E46" s="4">
        <v>2</v>
      </c>
      <c r="F46" s="4">
        <v>130</v>
      </c>
      <c r="G46" s="5">
        <f t="shared" si="0"/>
        <v>260</v>
      </c>
    </row>
    <row r="47" spans="1:7" ht="39.75" customHeight="1">
      <c r="A47" s="1">
        <v>42</v>
      </c>
      <c r="B47" s="3" t="s">
        <v>91</v>
      </c>
      <c r="C47" s="3" t="s">
        <v>92</v>
      </c>
      <c r="D47" s="2" t="s">
        <v>20</v>
      </c>
      <c r="E47" s="4">
        <v>1</v>
      </c>
      <c r="F47" s="4">
        <v>120</v>
      </c>
      <c r="G47" s="5">
        <f t="shared" si="0"/>
        <v>120</v>
      </c>
    </row>
    <row r="48" spans="1:7" ht="30" customHeight="1">
      <c r="A48" s="1">
        <v>43</v>
      </c>
      <c r="B48" s="3" t="s">
        <v>93</v>
      </c>
      <c r="C48" s="3" t="s">
        <v>94</v>
      </c>
      <c r="D48" s="2" t="s">
        <v>20</v>
      </c>
      <c r="E48" s="4">
        <v>4</v>
      </c>
      <c r="F48" s="4">
        <v>60</v>
      </c>
      <c r="G48" s="5">
        <f t="shared" si="0"/>
        <v>240</v>
      </c>
    </row>
    <row r="49" spans="1:7" ht="24.95" customHeight="1">
      <c r="A49" s="1">
        <v>44</v>
      </c>
      <c r="B49" s="3" t="s">
        <v>95</v>
      </c>
      <c r="C49" s="3"/>
      <c r="D49" s="2"/>
      <c r="E49" s="4"/>
      <c r="F49" s="4"/>
      <c r="G49" s="4">
        <f>SUM(G6:G48)</f>
        <v>90953.694699720043</v>
      </c>
    </row>
    <row r="50" spans="1:7" ht="24.95" customHeight="1">
      <c r="A50" s="1">
        <v>45</v>
      </c>
      <c r="B50" s="3" t="s">
        <v>96</v>
      </c>
      <c r="C50" s="3"/>
      <c r="D50" s="2"/>
      <c r="E50" s="4"/>
      <c r="F50" s="4"/>
      <c r="G50" s="4">
        <f>G49*0.09</f>
        <v>8185.8325229748034</v>
      </c>
    </row>
    <row r="51" spans="1:7" ht="24.95" customHeight="1">
      <c r="A51" s="1">
        <v>46</v>
      </c>
      <c r="B51" s="3" t="s">
        <v>97</v>
      </c>
      <c r="C51" s="3"/>
      <c r="D51" s="2"/>
      <c r="E51" s="4"/>
      <c r="F51" s="4"/>
      <c r="G51" s="4">
        <f>G49+G50</f>
        <v>99139.527222694844</v>
      </c>
    </row>
    <row r="52" spans="1:7" ht="24.95" customHeight="1">
      <c r="A52" s="40" t="s">
        <v>98</v>
      </c>
      <c r="B52" s="40"/>
      <c r="C52" s="40"/>
      <c r="D52" s="40"/>
      <c r="E52" s="40"/>
      <c r="F52" s="40"/>
      <c r="G52" s="40"/>
    </row>
  </sheetData>
  <mergeCells count="13">
    <mergeCell ref="A52:G52"/>
    <mergeCell ref="A3:A5"/>
    <mergeCell ref="B3:B5"/>
    <mergeCell ref="C3:C5"/>
    <mergeCell ref="D3:D5"/>
    <mergeCell ref="E3:E5"/>
    <mergeCell ref="F4:F5"/>
    <mergeCell ref="G4:G5"/>
    <mergeCell ref="A1:G1"/>
    <mergeCell ref="A2:C2"/>
    <mergeCell ref="D2:E2"/>
    <mergeCell ref="F2:G2"/>
    <mergeCell ref="F3:G3"/>
  </mergeCells>
  <phoneticPr fontId="7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cp:lastPrinted>2025-12-09T00:28:47Z</cp:lastPrinted>
  <dcterms:created xsi:type="dcterms:W3CDTF">2025-12-03T00:17:00Z</dcterms:created>
  <dcterms:modified xsi:type="dcterms:W3CDTF">2025-12-09T01:11:57Z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190AA43AB584459D8B9EBF37439DEB5A_11</vt:lpwstr>
  </property>
  <property fmtid="{D5CDD505-2E9C-101B-9397-08002B2CF9AE}" pid="3" name="KSOProductBuildVer">
    <vt:lpwstr>2052-12.1.0.23542</vt:lpwstr>
  </property>
</Properties>
</file>