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扉-2 投标报价扉页" sheetId="2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<sst xmlns="http://schemas.openxmlformats.org/spreadsheetml/2006/main" count="74" uniqueCount="67">
  <si>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湛江中心人民医院南北门电动车停车场</t>
  </si>
  <si>
    <t>工程</t>
  </si>
  <si>
    <t>投 标 报 价</t>
  </si>
  <si>
    <t xml:space="preserve">招标控制价  </t>
  </si>
  <si>
    <t>（小写）：</t>
  </si>
  <si>
    <t>（大写）：</t>
  </si>
  <si>
    <t>投  标  人：</t>
  </si>
  <si>
    <t>湛江中心人民医院</t>
  </si>
  <si>
    <t>造价咨询人：</t>
  </si>
  <si>
    <t>（单位盖章）</t>
  </si>
  <si>
    <t>(单位资质专用章)</t>
  </si>
  <si>
    <t>法定代表人  
或其授权人：</t>
  </si>
  <si>
    <t>法定代表人  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</si>
  <si>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</si>
  <si>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</si>
  <si>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</si>
  <si>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</si>
  <si>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</si>
  <si>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 制 时 间：  </t>
  </si>
  <si>
    <t xml:space="preserve">复 核 时 间：  </t>
  </si>
  <si>
    <t>扉-2</t>
  </si>
  <si>
    <t>工程预算造价汇总表</t>
  </si>
  <si>
    <t>工程名称:湛江中心人民医院南北门电动车停车场工程</t>
  </si>
  <si>
    <t>序号</t>
  </si>
  <si>
    <t>工程名称</t>
  </si>
  <si>
    <t>工程内容</t>
  </si>
  <si>
    <t>单位</t>
  </si>
  <si>
    <t>工程数量</t>
  </si>
  <si>
    <t>单价(元)</t>
  </si>
  <si>
    <t>合价(元)</t>
  </si>
  <si>
    <t>整理绿化用地</t>
  </si>
  <si>
    <t xml:space="preserve">1.铲除草皮、灌木，绿化用地挖填高度在±30cm以内的平整
2.北门：110*5+116*5=1130m2
南门：116*11.3+116*11.3=2621.6m2
</t>
  </si>
  <si>
    <t>m²</t>
  </si>
  <si>
    <t>挖一般土方</t>
  </si>
  <si>
    <t>1.土壤类别:一、二类土
2.挖土深度:0.2m
3.挖土方式:人机配合
4.南门：116*11.3*0.2=262.16m3</t>
  </si>
  <si>
    <t>m3</t>
  </si>
  <si>
    <t>土地夯实</t>
  </si>
  <si>
    <t>1.夯实土地，
2.推土机配合人工夯实</t>
  </si>
  <si>
    <t>回填方</t>
  </si>
  <si>
    <t>1.填方材料品种：余土回填；
2.部位：花坛；
3.（52*0.3*2+50*0.3*2)[北门]+（52*1.3*0.3*4)[南门]</t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</si>
  <si>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3</t>
    </r>
  </si>
  <si>
    <t>余方弃置</t>
  </si>
  <si>
    <t>1.废弃料品种:铲除草皮、灌木、土方等
2.运距:8.2km,运至渣土弃置点
3.（110*5+116*5）*0.1-（52*0.3*2+50*0.3*2)[北门]+(116*11.3+116*11.3）*0.1-（52*1.3*0.3*4)+116*11.3*0.2[南门]</t>
  </si>
  <si>
    <t>地面硬化</t>
  </si>
  <si>
    <t xml:space="preserve">1.混凝土强度等级:C25
2.厚度:10cm；
3.(110*5+116*5[北门]-52*1*2-50*1*2[北门花坛]+116*11.3+116*11.3[南门]-52*1.3*4[南门花坛])
</t>
  </si>
  <si>
    <t>m2</t>
  </si>
  <si>
    <t>地面找平</t>
  </si>
  <si>
    <t>1.找平层厚度、砂浆配合比:30mm,M20水泥砂浆；
2.(110*5+116*5[北门]-52*1*2-50*1*2[北门花坛]+116*11.3+116*11.3[南门]-52*1.3*4[南门花坛])</t>
  </si>
  <si>
    <t>花坛砌筑</t>
  </si>
  <si>
    <t>1.砖品种、规格、强度等级:水泥混凝土砌块
2.砂浆强度等级、配合比:M5.0；
3.(52*1-51.7*0.7)*2*0.4+(50*1-49.7*0.7)*2*0.4+(52*1-51.7*0.7)*4*0.4</t>
  </si>
  <si>
    <t>花坛漆面</t>
  </si>
  <si>
    <t>1.油漆品种、刷漆遍数:真石漆面层、封底涂料（一道）；
2.（106*0.4+52*1-51.7*0.7）*2+（102*0.4+50*1-49.7*0.7）*2[北门]+（106*0.4+52*1-51.7*0.7）*4[南门]</t>
  </si>
  <si>
    <t>二</t>
  </si>
  <si>
    <t>措施合计</t>
  </si>
  <si>
    <t>绿色施工安全防护措施费</t>
  </si>
  <si>
    <t>以分部分项的人工费与施工机具费之和为计算基础，费率16.5%</t>
  </si>
  <si>
    <t>项</t>
  </si>
  <si>
    <t>三</t>
  </si>
  <si>
    <t>其他项目</t>
  </si>
  <si>
    <t>预算包干费</t>
  </si>
  <si>
    <t>以分部分项的人工费与施工机具费之和为计算基础，费率6%</t>
  </si>
  <si>
    <t>四</t>
  </si>
  <si>
    <t>税前工程造价</t>
  </si>
  <si>
    <t>五</t>
  </si>
  <si>
    <t>增值税销项税额</t>
  </si>
  <si>
    <t>六</t>
  </si>
  <si>
    <t>总造价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</si>
</sst>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;[Red]\-#,##0.00\ "/>
  </numFmts>
  <fonts count="36">
    <font>
      <sz val="11"/>
      <color theme="1"/>
      <name val="宋体"/>
      <charset val="134"/>
      <scheme val="minor"/>
    </font>
    <font>
      <b/>
      <sz val="9"/>
      <name val="新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新宋体"/>
      <charset val="134"/>
    </font>
    <font>
      <sz val="9"/>
      <name val="新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 applyBorder="0"/>
    <xf numFmtId="0" fontId="35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0" borderId="0" applyBorder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/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5" fillId="3" borderId="5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left" vertical="center" wrapText="1"/>
    </xf>
    <xf numFmtId="0" fontId="5" fillId="3" borderId="7" xfId="49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 wrapText="1"/>
    </xf>
    <xf numFmtId="176" fontId="5" fillId="0" borderId="4" xfId="49" applyNumberFormat="1" applyFont="1" applyBorder="1" applyAlignment="1">
      <alignment horizontal="right" vertical="center" wrapText="1"/>
    </xf>
    <xf numFmtId="176" fontId="5" fillId="3" borderId="4" xfId="49" applyNumberFormat="1" applyFont="1" applyFill="1" applyBorder="1" applyAlignment="1">
      <alignment horizontal="right" vertical="center" wrapText="1"/>
    </xf>
    <xf numFmtId="0" fontId="5" fillId="3" borderId="4" xfId="49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5" fillId="3" borderId="4" xfId="49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5" fillId="3" borderId="10" xfId="49" applyFont="1" applyFill="1" applyBorder="1" applyAlignment="1">
      <alignment horizontal="center" vertical="center" wrapText="1"/>
    </xf>
    <xf numFmtId="0" fontId="5" fillId="3" borderId="11" xfId="49" applyFont="1" applyFill="1" applyBorder="1" applyAlignment="1">
      <alignment vertical="center" wrapText="1"/>
    </xf>
    <xf numFmtId="176" fontId="5" fillId="3" borderId="10" xfId="49" applyNumberFormat="1" applyFont="1" applyFill="1" applyBorder="1" applyAlignment="1">
      <alignment horizontal="right" vertical="center" wrapText="1"/>
    </xf>
    <xf numFmtId="176" fontId="5" fillId="3" borderId="11" xfId="49" applyNumberFormat="1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right" vertical="center" wrapText="1"/>
    </xf>
    <xf numFmtId="178" fontId="1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0" fontId="1" fillId="0" borderId="4" xfId="3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6" fillId="0" borderId="0" xfId="51" applyAlignment="1"/>
    <xf numFmtId="0" fontId="2" fillId="3" borderId="0" xfId="50" applyFont="1" applyFill="1" applyAlignment="1">
      <alignment horizontal="left" vertical="center" wrapText="1"/>
    </xf>
    <xf numFmtId="0" fontId="11" fillId="3" borderId="13" xfId="50" applyFont="1" applyFill="1" applyBorder="1" applyAlignment="1">
      <alignment horizontal="center" wrapText="1"/>
    </xf>
    <xf numFmtId="0" fontId="11" fillId="3" borderId="0" xfId="50" applyFont="1" applyFill="1" applyAlignment="1">
      <alignment horizontal="left" wrapText="1"/>
    </xf>
    <xf numFmtId="0" fontId="12" fillId="3" borderId="0" xfId="50" applyFont="1" applyFill="1" applyAlignment="1">
      <alignment horizontal="center" vertical="center" wrapText="1"/>
    </xf>
    <xf numFmtId="0" fontId="13" fillId="3" borderId="0" xfId="50" applyFont="1" applyFill="1" applyAlignment="1">
      <alignment horizontal="left" wrapText="1"/>
    </xf>
    <xf numFmtId="0" fontId="5" fillId="3" borderId="0" xfId="50" applyFont="1" applyFill="1" applyAlignment="1">
      <alignment horizontal="right" wrapText="1"/>
    </xf>
    <xf numFmtId="0" fontId="4" fillId="3" borderId="13" xfId="50" applyFont="1" applyFill="1" applyBorder="1" applyAlignment="1">
      <alignment horizontal="center" wrapText="1"/>
    </xf>
    <xf numFmtId="0" fontId="4" fillId="3" borderId="14" xfId="50" applyFont="1" applyFill="1" applyBorder="1" applyAlignment="1">
      <alignment horizontal="center" wrapText="1"/>
    </xf>
    <xf numFmtId="0" fontId="4" fillId="3" borderId="0" xfId="50" applyFont="1" applyFill="1" applyAlignment="1">
      <alignment horizontal="left" wrapText="1"/>
    </xf>
    <xf numFmtId="0" fontId="4" fillId="3" borderId="15" xfId="50" applyFont="1" applyFill="1" applyBorder="1" applyAlignment="1">
      <alignment horizontal="left" wrapText="1"/>
    </xf>
    <xf numFmtId="0" fontId="14" fillId="3" borderId="15" xfId="50" applyFont="1" applyFill="1" applyBorder="1" applyAlignment="1">
      <alignment horizontal="center" vertical="center" wrapText="1"/>
    </xf>
    <xf numFmtId="0" fontId="13" fillId="3" borderId="0" xfId="50" applyFont="1" applyFill="1" applyAlignment="1">
      <alignment horizontal="right" wrapText="1"/>
    </xf>
    <xf numFmtId="0" fontId="13" fillId="3" borderId="0" xfId="50" applyFont="1" applyFill="1" applyAlignment="1">
      <alignment horizontal="right" vertical="center" wrapText="1"/>
    </xf>
    <xf numFmtId="0" fontId="14" fillId="3" borderId="15" xfId="50" applyFont="1" applyFill="1" applyBorder="1" applyAlignment="1">
      <alignment horizontal="center" vertical="top" wrapText="1"/>
    </xf>
    <xf numFmtId="0" fontId="14" fillId="3" borderId="0" xfId="50" applyFont="1" applyFill="1" applyAlignment="1">
      <alignment horizontal="center" wrapText="1"/>
    </xf>
    <xf numFmtId="0" fontId="14" fillId="3" borderId="0" xfId="50" applyFont="1" applyFill="1" applyAlignment="1">
      <alignment horizontal="center" vertical="top" wrapText="1"/>
    </xf>
    <xf numFmtId="0" fontId="2" fillId="3" borderId="0" xfId="50" applyFont="1" applyFill="1" applyAlignment="1">
      <alignment horizontal="right" vertical="top" wrapText="1"/>
    </xf>
    <xf numFmtId="0" fontId="2" fillId="3" borderId="15" xfId="50" applyFont="1" applyFill="1" applyBorder="1" applyAlignment="1">
      <alignment horizontal="center" vertical="top" wrapText="1"/>
    </xf>
    <xf numFmtId="0" fontId="2" fillId="3" borderId="0" xfId="50" applyFont="1" applyFill="1" applyAlignment="1">
      <alignment horizontal="center" vertical="center" wrapText="1"/>
    </xf>
    <xf numFmtId="0" fontId="2" fillId="3" borderId="0" xfId="50" applyFont="1" applyFill="1" applyAlignment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2" xfId="51"/>
    <cellStyle name="常规 2 2" xfId="52"/>
    <cellStyle name="常规 3" xfId="53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K11" sqref="K11"/>
    </sheetView>
  </sheetViews>
  <sheetFormatPr defaultColWidth="6.75" defaultRowHeight="13.5" outlineLevelCol="6"/>
  <cols>
    <col min="1" max="1" width="15" style="46" customWidth="1"/>
    <col min="2" max="2" width="1.75" style="46" customWidth="1"/>
    <col min="3" max="3" width="11.5" style="46" customWidth="1"/>
    <col min="4" max="4" width="13.5" style="46" customWidth="1"/>
    <col min="5" max="5" width="18.25" style="46" customWidth="1"/>
    <col min="6" max="6" width="6.375" style="46" customWidth="1"/>
    <col min="7" max="7" width="20.375" style="46" customWidth="1"/>
    <col min="8" max="16384" width="6.75" style="46"/>
  </cols>
  <sheetData>
    <row r="1" ht="22.5" spans="1:7">
      <c r="A1" s="47"/>
      <c r="B1" s="48" t="s">
        <v>0</v>
      </c>
      <c r="C1" s="48"/>
      <c r="D1" s="48"/>
      <c r="E1" s="48"/>
      <c r="F1" s="48"/>
      <c r="G1" s="49" t="s">
        <v>1</v>
      </c>
    </row>
    <row r="2" ht="27" spans="1:7">
      <c r="A2" s="50" t="s">
        <v>2</v>
      </c>
      <c r="B2" s="50"/>
      <c r="C2" s="50"/>
      <c r="D2" s="50"/>
      <c r="E2" s="50"/>
      <c r="F2" s="50"/>
      <c r="G2" s="50"/>
    </row>
    <row r="3" ht="51" customHeight="1" spans="1:7">
      <c r="A3" s="51" t="s">
        <v>3</v>
      </c>
      <c r="B3" s="51"/>
      <c r="C3" s="52" t="s">
        <v>4</v>
      </c>
      <c r="D3" s="53"/>
      <c r="E3" s="53"/>
      <c r="F3" s="53"/>
      <c r="G3" s="53"/>
    </row>
    <row r="4" ht="40.5" customHeight="1" spans="1:7">
      <c r="A4" s="51"/>
      <c r="B4" s="51"/>
      <c r="C4" s="52" t="s">
        <v>5</v>
      </c>
      <c r="D4" s="54"/>
      <c r="E4" s="54"/>
      <c r="F4" s="54"/>
      <c r="G4" s="54"/>
    </row>
    <row r="5" ht="33" customHeight="1" spans="1:7">
      <c r="A5" s="55"/>
      <c r="B5" s="55"/>
      <c r="C5" s="55"/>
      <c r="D5" s="56"/>
      <c r="E5" s="57"/>
      <c r="F5" s="57"/>
      <c r="G5" s="57"/>
    </row>
    <row r="6" ht="35.25" customHeight="1" spans="1:7">
      <c r="A6" s="51" t="s">
        <v>6</v>
      </c>
      <c r="B6" s="51"/>
      <c r="C6" s="53" t="s">
        <v>7</v>
      </c>
      <c r="D6" s="53"/>
      <c r="E6" s="58" t="s">
        <v>8</v>
      </c>
      <c r="F6" s="53"/>
      <c r="G6" s="53"/>
    </row>
    <row r="7" ht="40.5" customHeight="1" spans="1:7">
      <c r="A7" s="59"/>
      <c r="B7" s="59"/>
      <c r="C7" s="60" t="s">
        <v>9</v>
      </c>
      <c r="D7" s="60"/>
      <c r="E7" s="61"/>
      <c r="F7" s="62" t="s">
        <v>10</v>
      </c>
      <c r="G7" s="62"/>
    </row>
    <row r="8" ht="71.25" customHeight="1" spans="1:7">
      <c r="A8" s="51" t="s">
        <v>11</v>
      </c>
      <c r="B8" s="51"/>
      <c r="C8" s="53"/>
      <c r="D8" s="53"/>
      <c r="E8" s="58" t="s">
        <v>12</v>
      </c>
      <c r="F8" s="53"/>
      <c r="G8" s="53"/>
    </row>
    <row r="9" ht="28.5" customHeight="1" spans="1:7">
      <c r="A9" s="51"/>
      <c r="B9" s="51"/>
      <c r="C9" s="60" t="s">
        <v>13</v>
      </c>
      <c r="D9" s="60"/>
      <c r="E9" s="61"/>
      <c r="F9" s="60" t="s">
        <v>13</v>
      </c>
      <c r="G9" s="60"/>
    </row>
    <row r="10" ht="31.5" customHeight="1" spans="1:7">
      <c r="A10" s="51" t="s">
        <v>14</v>
      </c>
      <c r="B10" s="51"/>
      <c r="C10" s="53"/>
      <c r="D10" s="53"/>
      <c r="E10" s="58" t="s">
        <v>15</v>
      </c>
      <c r="F10" s="53"/>
      <c r="G10" s="53"/>
    </row>
    <row r="11" ht="29.25" customHeight="1" spans="1:7">
      <c r="A11" s="58"/>
      <c r="B11" s="58"/>
      <c r="C11" s="60" t="s">
        <v>16</v>
      </c>
      <c r="D11" s="60"/>
      <c r="E11" s="63"/>
      <c r="F11" s="64" t="s">
        <v>17</v>
      </c>
      <c r="G11" s="64"/>
    </row>
    <row r="12" ht="29.25" customHeight="1" spans="1:7">
      <c r="A12" s="51" t="s">
        <v>18</v>
      </c>
      <c r="B12" s="51"/>
      <c r="C12" s="53"/>
      <c r="D12" s="53"/>
      <c r="E12" s="58" t="s">
        <v>19</v>
      </c>
      <c r="F12" s="53"/>
      <c r="G12" s="53"/>
    </row>
    <row r="13" spans="1:7">
      <c r="A13" s="47"/>
      <c r="B13" s="65"/>
      <c r="C13" s="65"/>
      <c r="D13" s="65"/>
      <c r="E13" s="65"/>
      <c r="F13" s="65"/>
      <c r="G13" s="66" t="s">
        <v>20</v>
      </c>
    </row>
  </sheetData>
  <sheetProtection formatCells="0" formatColumns="0" formatRows="0" insertRows="0" insertColumns="0" insertHyperlinks="0" deleteColumns="0" deleteRows="0" sort="0" autoFilter="0" pivotTables="0"/>
  <mergeCells count="30">
    <mergeCell ref="B1:F1"/>
    <mergeCell ref="A2:G2"/>
    <mergeCell ref="A3:B3"/>
    <mergeCell ref="D3:G3"/>
    <mergeCell ref="A4:B4"/>
    <mergeCell ref="D4:G4"/>
    <mergeCell ref="A5:B5"/>
    <mergeCell ref="F5:G5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B13:F1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J11" sqref="J11"/>
    </sheetView>
  </sheetViews>
  <sheetFormatPr defaultColWidth="9.625" defaultRowHeight="13.5"/>
  <cols>
    <col min="1" max="1" width="5.5" customWidth="1"/>
    <col min="2" max="2" width="10" customWidth="1"/>
    <col min="3" max="3" width="28.875" customWidth="1"/>
    <col min="4" max="4" width="9.5" customWidth="1"/>
    <col min="5" max="5" width="11.625" customWidth="1"/>
    <col min="6" max="6" width="9.375" customWidth="1"/>
    <col min="7" max="7" width="11.625" customWidth="1"/>
  </cols>
  <sheetData>
    <row r="1" ht="22.5" customHeight="1" spans="1:7">
      <c r="A1" s="4" t="s">
        <v>21</v>
      </c>
      <c r="B1" s="4"/>
      <c r="C1" s="4"/>
      <c r="D1" s="4"/>
      <c r="E1" s="4"/>
      <c r="F1" s="4"/>
      <c r="G1" s="4"/>
    </row>
    <row r="2" ht="14.25" spans="1:7">
      <c r="A2" s="5" t="s">
        <v>22</v>
      </c>
      <c r="B2" s="6"/>
      <c r="C2" s="6"/>
      <c r="D2" s="6"/>
      <c r="E2" s="6"/>
      <c r="F2" s="6"/>
      <c r="G2" s="7"/>
    </row>
    <row r="3" ht="24" customHeight="1" spans="1:7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</row>
    <row r="4" ht="85.15" customHeight="1" spans="1:7">
      <c r="A4" s="9">
        <v>1</v>
      </c>
      <c r="B4" s="10" t="s">
        <v>30</v>
      </c>
      <c r="C4" s="11" t="s">
        <v>31</v>
      </c>
      <c r="D4" s="12" t="s">
        <v>32</v>
      </c>
      <c r="E4" s="13">
        <f>110*5+116*5+116*11.3+116*11.3</f>
        <v>3751.6</v>
      </c>
      <c r="F4" s="14">
        <v>4.28</v>
      </c>
      <c r="G4" s="15">
        <f t="shared" ref="G4:G12" si="0">E4*F4</f>
        <v>16056.848</v>
      </c>
    </row>
    <row r="5" ht="78" customHeight="1" spans="1:7">
      <c r="A5" s="9">
        <v>2</v>
      </c>
      <c r="B5" s="16" t="s">
        <v>33</v>
      </c>
      <c r="C5" s="17" t="s">
        <v>34</v>
      </c>
      <c r="D5" s="18" t="s">
        <v>35</v>
      </c>
      <c r="E5" s="19">
        <f>116*11.3*0.2</f>
        <v>262.16</v>
      </c>
      <c r="F5" s="14">
        <v>6.43995</v>
      </c>
      <c r="G5" s="15">
        <f t="shared" si="0"/>
        <v>1688.297292</v>
      </c>
    </row>
    <row r="6" ht="49.15" customHeight="1" spans="1:7">
      <c r="A6" s="9">
        <v>3</v>
      </c>
      <c r="B6" s="16" t="s">
        <v>36</v>
      </c>
      <c r="C6" s="20" t="s">
        <v>37</v>
      </c>
      <c r="D6" s="21" t="s">
        <v>32</v>
      </c>
      <c r="E6" s="22">
        <f>1130+2621.6</f>
        <v>3751.6</v>
      </c>
      <c r="F6" s="14">
        <v>2.59</v>
      </c>
      <c r="G6" s="15">
        <f t="shared" si="0"/>
        <v>9716.644</v>
      </c>
    </row>
    <row r="7" ht="62.25" customHeight="1" spans="1:7">
      <c r="A7" s="9"/>
      <c r="B7" s="16" t="s">
        <v>38</v>
      </c>
      <c r="C7" s="20" t="s">
        <v>39</v>
      </c>
      <c r="D7" s="23" t="s">
        <v>40</v>
      </c>
      <c r="E7" s="22">
        <v>142.32</v>
      </c>
      <c r="F7" s="14">
        <v>34.59</v>
      </c>
      <c r="G7" s="15">
        <f t="shared" si="0"/>
        <v>4922.8488</v>
      </c>
    </row>
    <row r="8" ht="135.6" customHeight="1" spans="1:7">
      <c r="A8" s="9">
        <v>4</v>
      </c>
      <c r="B8" s="24" t="s">
        <v>41</v>
      </c>
      <c r="C8" s="20" t="s">
        <v>42</v>
      </c>
      <c r="D8" s="18" t="s">
        <v>35</v>
      </c>
      <c r="E8" s="22">
        <v>495</v>
      </c>
      <c r="F8" s="14">
        <v>91.51</v>
      </c>
      <c r="G8" s="15">
        <f t="shared" si="0"/>
        <v>45297.45</v>
      </c>
    </row>
    <row r="9" s="1" customFormat="1" ht="102.75" customHeight="1" spans="1:7">
      <c r="A9" s="9">
        <v>5</v>
      </c>
      <c r="B9" s="24" t="s">
        <v>43</v>
      </c>
      <c r="C9" s="25" t="s">
        <v>44</v>
      </c>
      <c r="D9" s="18" t="s">
        <v>45</v>
      </c>
      <c r="E9" s="22">
        <v>3277.2</v>
      </c>
      <c r="F9" s="22">
        <v>68.12</v>
      </c>
      <c r="G9" s="22">
        <f t="shared" si="0"/>
        <v>223242.864</v>
      </c>
    </row>
    <row r="10" s="1" customFormat="1" ht="106.15" customHeight="1" spans="1:7">
      <c r="A10" s="9">
        <v>6</v>
      </c>
      <c r="B10" s="26" t="s">
        <v>46</v>
      </c>
      <c r="C10" s="25" t="s">
        <v>47</v>
      </c>
      <c r="D10" s="21" t="s">
        <v>32</v>
      </c>
      <c r="E10" s="27">
        <v>3277.2</v>
      </c>
      <c r="F10" s="27">
        <v>35.82</v>
      </c>
      <c r="G10" s="27">
        <f t="shared" si="0"/>
        <v>117389.304</v>
      </c>
    </row>
    <row r="11" s="1" customFormat="1" ht="99" customHeight="1" spans="1:7">
      <c r="A11" s="9">
        <v>7</v>
      </c>
      <c r="B11" s="28" t="s">
        <v>48</v>
      </c>
      <c r="C11" s="29" t="s">
        <v>49</v>
      </c>
      <c r="D11" s="28" t="s">
        <v>35</v>
      </c>
      <c r="E11" s="30">
        <f>(52*1-51.7*0.7)*2*0.4+(50*1-49.7*0.7)*2*0.4+(52*1-51.7*0.7)*4*0.4</f>
        <v>50.112</v>
      </c>
      <c r="F11" s="31">
        <v>522.24</v>
      </c>
      <c r="G11" s="22">
        <f t="shared" si="0"/>
        <v>26170.49088</v>
      </c>
    </row>
    <row r="12" s="1" customFormat="1" ht="114.6" customHeight="1" spans="1:7">
      <c r="A12" s="9">
        <v>8</v>
      </c>
      <c r="B12" s="24" t="s">
        <v>50</v>
      </c>
      <c r="C12" s="20" t="s">
        <v>51</v>
      </c>
      <c r="D12" s="21" t="s">
        <v>32</v>
      </c>
      <c r="E12" s="15">
        <f>(106*0.4+52*1-51.7*0.7)*2+(102*0.4+50*1-49.7*0.7)*2+(106*0.4+52*1-51.7*0.7)*4</f>
        <v>461.28</v>
      </c>
      <c r="F12" s="32">
        <v>76.44</v>
      </c>
      <c r="G12" s="22">
        <f t="shared" si="0"/>
        <v>35260.2432</v>
      </c>
    </row>
    <row r="13" s="2" customFormat="1" ht="24" customHeight="1" spans="1:17">
      <c r="A13" s="33" t="s">
        <v>52</v>
      </c>
      <c r="B13" s="34" t="s">
        <v>53</v>
      </c>
      <c r="C13" s="34"/>
      <c r="D13" s="35"/>
      <c r="E13" s="36"/>
      <c r="F13" s="37"/>
      <c r="G13" s="38">
        <f>SUM(G14)</f>
        <v>40481.69</v>
      </c>
      <c r="O13" s="44"/>
      <c r="Q13" s="3"/>
    </row>
    <row r="14" s="3" customFormat="1" ht="36" customHeight="1" spans="1:15">
      <c r="A14" s="39">
        <v>1</v>
      </c>
      <c r="B14" s="40" t="s">
        <v>54</v>
      </c>
      <c r="C14" s="40" t="s">
        <v>55</v>
      </c>
      <c r="D14" s="39" t="s">
        <v>56</v>
      </c>
      <c r="E14" s="41">
        <v>1</v>
      </c>
      <c r="F14" s="41">
        <v>40481.69</v>
      </c>
      <c r="G14" s="42">
        <f>F14*(1-0%)</f>
        <v>40481.69</v>
      </c>
      <c r="O14" s="45"/>
    </row>
    <row r="15" s="2" customFormat="1" ht="24" customHeight="1" spans="1:17">
      <c r="A15" s="33" t="s">
        <v>57</v>
      </c>
      <c r="B15" s="34" t="s">
        <v>58</v>
      </c>
      <c r="C15" s="34"/>
      <c r="D15" s="35"/>
      <c r="E15" s="36"/>
      <c r="F15" s="37"/>
      <c r="G15" s="38">
        <f>SUM(G16)</f>
        <v>12267.18</v>
      </c>
      <c r="O15" s="44"/>
      <c r="Q15" s="3"/>
    </row>
    <row r="16" s="3" customFormat="1" ht="36" customHeight="1" spans="1:15">
      <c r="A16" s="39">
        <v>1</v>
      </c>
      <c r="B16" s="40" t="s">
        <v>59</v>
      </c>
      <c r="C16" s="40" t="s">
        <v>60</v>
      </c>
      <c r="D16" s="39" t="s">
        <v>56</v>
      </c>
      <c r="E16" s="41">
        <v>1</v>
      </c>
      <c r="F16" s="41">
        <v>12267.18</v>
      </c>
      <c r="G16" s="42">
        <f>F16*(1-0%)</f>
        <v>12267.18</v>
      </c>
      <c r="O16" s="45"/>
    </row>
    <row r="17" s="2" customFormat="1" ht="24" customHeight="1" spans="1:17">
      <c r="A17" s="33" t="s">
        <v>61</v>
      </c>
      <c r="B17" s="34" t="s">
        <v>62</v>
      </c>
      <c r="C17" s="34"/>
      <c r="D17" s="35"/>
      <c r="E17" s="36"/>
      <c r="F17" s="37"/>
      <c r="G17" s="38">
        <f>M3+G13+G15+SUM(G4:G12)</f>
        <v>532493.860172</v>
      </c>
      <c r="O17" s="44"/>
      <c r="Q17" s="3"/>
    </row>
    <row r="18" s="2" customFormat="1" ht="24" customHeight="1" spans="1:17">
      <c r="A18" s="33" t="s">
        <v>63</v>
      </c>
      <c r="B18" s="34" t="s">
        <v>64</v>
      </c>
      <c r="C18" s="34"/>
      <c r="D18" s="35"/>
      <c r="E18" s="36"/>
      <c r="F18" s="43">
        <v>0.09</v>
      </c>
      <c r="G18" s="38">
        <f>G17*F18</f>
        <v>47924.44741548</v>
      </c>
      <c r="O18" s="44"/>
      <c r="Q18" s="3"/>
    </row>
    <row r="19" s="2" customFormat="1" ht="36" customHeight="1" spans="1:17">
      <c r="A19" s="33" t="s">
        <v>65</v>
      </c>
      <c r="B19" s="34" t="s">
        <v>66</v>
      </c>
      <c r="C19" s="34"/>
      <c r="D19" s="35"/>
      <c r="E19" s="36"/>
      <c r="F19" s="37"/>
      <c r="G19" s="38">
        <f>G17+G18</f>
        <v>580418.30758748</v>
      </c>
      <c r="O19" s="44"/>
      <c r="Q19" s="3"/>
    </row>
    <row r="20" ht="21" customHeight="1"/>
  </sheetData>
  <sheetProtection formatCells="0" formatColumns="0" formatRows="0" insertRows="0" insertColumns="0" insertHyperlinks="0" deleteColumns="0" deleteRows="0" sort="0" autoFilter="0" pivotTables="0"/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扉-2 投标报价扉页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吴艺雪</dc:creator>
  <cp:lastModifiedBy>任伟维</cp:lastModifiedBy>
  <dcterms:created xsi:type="dcterms:W3CDTF">2023-09-13T18:01:00Z</dcterms:created>
  <cp:lastPrinted>2025-06-09T09:03:00Z</cp:lastPrinted>
  <dcterms:modified xsi:type="dcterms:W3CDTF">2025-06-11T06:48:06Z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40536F8475425FBE06F32C680579E0C9_33</vt:lpwstr>
  </property>
</Properties>
</file>